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39179B48-415F-4515-AE43-B4418D5EB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01-1990" sheetId="7" r:id="rId1"/>
    <sheet name="0301-1995" sheetId="6" r:id="rId2"/>
    <sheet name="0301-2000" sheetId="5" r:id="rId3"/>
    <sheet name="0301-2005" sheetId="4" r:id="rId4"/>
    <sheet name="0301-2010" sheetId="3" r:id="rId5"/>
    <sheet name="0301-2015" sheetId="2" r:id="rId6"/>
    <sheet name="0301-2020" sheetId="1" r:id="rId7"/>
    <sheet name="0302" sheetId="8" r:id="rId8"/>
    <sheet name="0303-2001" sheetId="9" r:id="rId9"/>
    <sheet name="0303-2006" sheetId="10" r:id="rId10"/>
    <sheet name="0303-2009" sheetId="11" r:id="rId11"/>
    <sheet name="0303-2012" sheetId="12" r:id="rId12"/>
    <sheet name="0303-2014" sheetId="13" r:id="rId13"/>
    <sheet name="0303-2016" sheetId="14" r:id="rId14"/>
    <sheet name="0303-2021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5" l="1"/>
  <c r="B26" i="15"/>
  <c r="C12" i="15"/>
  <c r="B12" i="15"/>
  <c r="B8" i="15"/>
  <c r="C26" i="14"/>
  <c r="B26" i="14"/>
  <c r="C12" i="14"/>
  <c r="B12" i="14"/>
  <c r="B8" i="14"/>
  <c r="K42" i="8" l="1"/>
  <c r="J42" i="8"/>
  <c r="I42" i="8"/>
  <c r="H42" i="8"/>
  <c r="G42" i="8"/>
  <c r="F42" i="8"/>
  <c r="E42" i="8"/>
  <c r="D42" i="8"/>
  <c r="C42" i="8"/>
  <c r="D39" i="8"/>
  <c r="E28" i="8"/>
  <c r="D28" i="8"/>
  <c r="E27" i="8"/>
  <c r="D27" i="8" s="1"/>
  <c r="E26" i="8"/>
  <c r="D26" i="8"/>
  <c r="J28" i="7" l="1"/>
  <c r="C28" i="7"/>
  <c r="M26" i="7"/>
  <c r="L26" i="7"/>
  <c r="K26" i="7"/>
  <c r="I26" i="7"/>
  <c r="H26" i="7"/>
  <c r="G26" i="7"/>
  <c r="F26" i="7"/>
  <c r="E26" i="7"/>
  <c r="D26" i="7"/>
  <c r="B26" i="7"/>
  <c r="J25" i="7"/>
  <c r="C25" i="7"/>
  <c r="J24" i="7"/>
  <c r="C24" i="7"/>
  <c r="J23" i="7"/>
  <c r="C23" i="7"/>
  <c r="J22" i="7"/>
  <c r="C22" i="7"/>
  <c r="J21" i="7"/>
  <c r="J26" i="7" s="1"/>
  <c r="C21" i="7"/>
  <c r="J20" i="7"/>
  <c r="C20" i="7"/>
  <c r="J19" i="7"/>
  <c r="C19" i="7"/>
  <c r="M17" i="7"/>
  <c r="L17" i="7"/>
  <c r="K17" i="7"/>
  <c r="I17" i="7"/>
  <c r="H17" i="7"/>
  <c r="G17" i="7"/>
  <c r="F17" i="7"/>
  <c r="E17" i="7"/>
  <c r="D17" i="7"/>
  <c r="B17" i="7"/>
  <c r="J16" i="7"/>
  <c r="C16" i="7"/>
  <c r="J15" i="7"/>
  <c r="C15" i="7"/>
  <c r="J14" i="7"/>
  <c r="J17" i="7" s="1"/>
  <c r="C14" i="7"/>
  <c r="M12" i="7"/>
  <c r="L12" i="7"/>
  <c r="K12" i="7"/>
  <c r="I12" i="7"/>
  <c r="H12" i="7"/>
  <c r="G12" i="7"/>
  <c r="F12" i="7"/>
  <c r="E12" i="7"/>
  <c r="D12" i="7"/>
  <c r="B12" i="7"/>
  <c r="C11" i="7"/>
  <c r="J10" i="7"/>
  <c r="C10" i="7"/>
  <c r="J9" i="7"/>
  <c r="J12" i="7" s="1"/>
  <c r="C9" i="7"/>
  <c r="J7" i="7"/>
  <c r="C7" i="7"/>
  <c r="J28" i="6"/>
  <c r="C28" i="6"/>
  <c r="M26" i="6"/>
  <c r="L26" i="6"/>
  <c r="K26" i="6"/>
  <c r="I26" i="6"/>
  <c r="H26" i="6"/>
  <c r="G26" i="6"/>
  <c r="F26" i="6"/>
  <c r="E26" i="6"/>
  <c r="D26" i="6"/>
  <c r="B26" i="6"/>
  <c r="J25" i="6"/>
  <c r="C25" i="6"/>
  <c r="J24" i="6"/>
  <c r="C24" i="6"/>
  <c r="J23" i="6"/>
  <c r="C23" i="6"/>
  <c r="J22" i="6"/>
  <c r="C22" i="6"/>
  <c r="J21" i="6"/>
  <c r="J26" i="6" s="1"/>
  <c r="C21" i="6"/>
  <c r="J20" i="6"/>
  <c r="C20" i="6"/>
  <c r="J19" i="6"/>
  <c r="C19" i="6"/>
  <c r="M17" i="6"/>
  <c r="L17" i="6"/>
  <c r="K17" i="6"/>
  <c r="I17" i="6"/>
  <c r="H17" i="6"/>
  <c r="G17" i="6"/>
  <c r="F17" i="6"/>
  <c r="E17" i="6"/>
  <c r="D17" i="6"/>
  <c r="B17" i="6"/>
  <c r="J16" i="6"/>
  <c r="C16" i="6"/>
  <c r="J15" i="6"/>
  <c r="C15" i="6"/>
  <c r="J14" i="6"/>
  <c r="J17" i="6" s="1"/>
  <c r="C14" i="6"/>
  <c r="C17" i="6" s="1"/>
  <c r="M12" i="6"/>
  <c r="L12" i="6"/>
  <c r="K12" i="6"/>
  <c r="I12" i="6"/>
  <c r="H12" i="6"/>
  <c r="G12" i="6"/>
  <c r="F12" i="6"/>
  <c r="E12" i="6"/>
  <c r="D12" i="6"/>
  <c r="B12" i="6"/>
  <c r="J11" i="6"/>
  <c r="C11" i="6"/>
  <c r="J10" i="6"/>
  <c r="C10" i="6"/>
  <c r="J9" i="6"/>
  <c r="J12" i="6" s="1"/>
  <c r="C9" i="6"/>
  <c r="J7" i="6"/>
  <c r="C7" i="6"/>
  <c r="J28" i="5"/>
  <c r="C28" i="5"/>
  <c r="M26" i="5"/>
  <c r="L26" i="5"/>
  <c r="K26" i="5"/>
  <c r="I26" i="5"/>
  <c r="H26" i="5"/>
  <c r="G26" i="5"/>
  <c r="F26" i="5"/>
  <c r="E26" i="5"/>
  <c r="D26" i="5"/>
  <c r="B26" i="5"/>
  <c r="J25" i="5"/>
  <c r="C25" i="5"/>
  <c r="J24" i="5"/>
  <c r="C24" i="5"/>
  <c r="J23" i="5"/>
  <c r="C23" i="5"/>
  <c r="J22" i="5"/>
  <c r="C22" i="5"/>
  <c r="J21" i="5"/>
  <c r="J26" i="5" s="1"/>
  <c r="C21" i="5"/>
  <c r="J20" i="5"/>
  <c r="C20" i="5"/>
  <c r="J19" i="5"/>
  <c r="C19" i="5"/>
  <c r="M17" i="5"/>
  <c r="L17" i="5"/>
  <c r="K17" i="5"/>
  <c r="I17" i="5"/>
  <c r="H17" i="5"/>
  <c r="G17" i="5"/>
  <c r="F17" i="5"/>
  <c r="E17" i="5"/>
  <c r="D17" i="5"/>
  <c r="B17" i="5"/>
  <c r="J16" i="5"/>
  <c r="C16" i="5"/>
  <c r="J15" i="5"/>
  <c r="C15" i="5"/>
  <c r="J14" i="5"/>
  <c r="J17" i="5" s="1"/>
  <c r="C14" i="5"/>
  <c r="C17" i="5" s="1"/>
  <c r="M12" i="5"/>
  <c r="L12" i="5"/>
  <c r="K12" i="5"/>
  <c r="J12" i="5"/>
  <c r="I12" i="5"/>
  <c r="H12" i="5"/>
  <c r="G12" i="5"/>
  <c r="F12" i="5"/>
  <c r="E12" i="5"/>
  <c r="D12" i="5"/>
  <c r="B12" i="5"/>
  <c r="C11" i="5"/>
  <c r="C10" i="5"/>
  <c r="J9" i="5"/>
  <c r="C9" i="5"/>
  <c r="J7" i="5"/>
  <c r="C7" i="5"/>
  <c r="K33" i="4"/>
  <c r="J33" i="4"/>
  <c r="C33" i="4"/>
  <c r="M31" i="4"/>
  <c r="L31" i="4"/>
  <c r="I31" i="4"/>
  <c r="H31" i="4"/>
  <c r="G31" i="4"/>
  <c r="F31" i="4"/>
  <c r="E31" i="4"/>
  <c r="D31" i="4"/>
  <c r="B31" i="4"/>
  <c r="K30" i="4"/>
  <c r="J30" i="4"/>
  <c r="C30" i="4"/>
  <c r="K29" i="4"/>
  <c r="J29" i="4"/>
  <c r="C29" i="4"/>
  <c r="K28" i="4"/>
  <c r="J28" i="4"/>
  <c r="C28" i="4"/>
  <c r="K27" i="4"/>
  <c r="J27" i="4"/>
  <c r="C27" i="4"/>
  <c r="K26" i="4"/>
  <c r="J26" i="4"/>
  <c r="C26" i="4"/>
  <c r="K25" i="4"/>
  <c r="J25" i="4"/>
  <c r="C25" i="4"/>
  <c r="K24" i="4"/>
  <c r="J24" i="4"/>
  <c r="C24" i="4"/>
  <c r="K23" i="4"/>
  <c r="J23" i="4"/>
  <c r="C23" i="4"/>
  <c r="K22" i="4"/>
  <c r="J22" i="4"/>
  <c r="C22" i="4"/>
  <c r="K21" i="4"/>
  <c r="J21" i="4"/>
  <c r="C21" i="4"/>
  <c r="K20" i="4"/>
  <c r="J20" i="4"/>
  <c r="C20" i="4"/>
  <c r="K19" i="4"/>
  <c r="J19" i="4"/>
  <c r="C19" i="4"/>
  <c r="M17" i="4"/>
  <c r="L17" i="4"/>
  <c r="I17" i="4"/>
  <c r="H17" i="4"/>
  <c r="G17" i="4"/>
  <c r="F17" i="4"/>
  <c r="E17" i="4"/>
  <c r="D17" i="4"/>
  <c r="B17" i="4"/>
  <c r="K16" i="4"/>
  <c r="J16" i="4"/>
  <c r="C16" i="4"/>
  <c r="K15" i="4"/>
  <c r="J15" i="4"/>
  <c r="C15" i="4"/>
  <c r="J14" i="4"/>
  <c r="C14" i="4"/>
  <c r="M12" i="4"/>
  <c r="L12" i="4"/>
  <c r="I12" i="4"/>
  <c r="H12" i="4"/>
  <c r="G12" i="4"/>
  <c r="F12" i="4"/>
  <c r="E12" i="4"/>
  <c r="D12" i="4"/>
  <c r="B12" i="4"/>
  <c r="C11" i="4"/>
  <c r="J10" i="4"/>
  <c r="C10" i="4"/>
  <c r="K9" i="4"/>
  <c r="K12" i="4" s="1"/>
  <c r="J9" i="4"/>
  <c r="J12" i="4" s="1"/>
  <c r="C9" i="4"/>
  <c r="K7" i="4"/>
  <c r="J7" i="4"/>
  <c r="C7" i="4"/>
  <c r="K34" i="3"/>
  <c r="J34" i="3"/>
  <c r="F34" i="3"/>
  <c r="C34" i="3"/>
  <c r="M32" i="3"/>
  <c r="L32" i="3"/>
  <c r="I32" i="3"/>
  <c r="H32" i="3"/>
  <c r="G32" i="3"/>
  <c r="E32" i="3"/>
  <c r="D32" i="3"/>
  <c r="B32" i="3"/>
  <c r="K31" i="3"/>
  <c r="J31" i="3"/>
  <c r="F31" i="3"/>
  <c r="C31" i="3"/>
  <c r="K30" i="3"/>
  <c r="J30" i="3"/>
  <c r="F30" i="3"/>
  <c r="C30" i="3"/>
  <c r="K29" i="3"/>
  <c r="J29" i="3"/>
  <c r="F29" i="3"/>
  <c r="C29" i="3"/>
  <c r="K28" i="3"/>
  <c r="J28" i="3"/>
  <c r="F28" i="3"/>
  <c r="C28" i="3"/>
  <c r="K27" i="3"/>
  <c r="J27" i="3"/>
  <c r="F27" i="3"/>
  <c r="C27" i="3"/>
  <c r="K26" i="3"/>
  <c r="J26" i="3"/>
  <c r="F26" i="3"/>
  <c r="C26" i="3"/>
  <c r="K25" i="3"/>
  <c r="J25" i="3"/>
  <c r="F25" i="3"/>
  <c r="C25" i="3"/>
  <c r="K24" i="3"/>
  <c r="J24" i="3"/>
  <c r="F24" i="3"/>
  <c r="C24" i="3"/>
  <c r="K23" i="3"/>
  <c r="J23" i="3"/>
  <c r="F23" i="3"/>
  <c r="C23" i="3"/>
  <c r="K22" i="3"/>
  <c r="J22" i="3"/>
  <c r="F22" i="3"/>
  <c r="C22" i="3"/>
  <c r="K21" i="3"/>
  <c r="J21" i="3"/>
  <c r="F21" i="3"/>
  <c r="C21" i="3"/>
  <c r="K20" i="3"/>
  <c r="J20" i="3"/>
  <c r="F20" i="3"/>
  <c r="C20" i="3"/>
  <c r="K19" i="3"/>
  <c r="J19" i="3"/>
  <c r="F19" i="3"/>
  <c r="C19" i="3"/>
  <c r="J18" i="3"/>
  <c r="F18" i="3"/>
  <c r="F32" i="3" s="1"/>
  <c r="C18" i="3"/>
  <c r="C32" i="3" s="1"/>
  <c r="M16" i="3"/>
  <c r="L16" i="3"/>
  <c r="I16" i="3"/>
  <c r="H16" i="3"/>
  <c r="G16" i="3"/>
  <c r="E16" i="3"/>
  <c r="D16" i="3"/>
  <c r="B16" i="3"/>
  <c r="K15" i="3"/>
  <c r="J15" i="3"/>
  <c r="F15" i="3"/>
  <c r="C15" i="3"/>
  <c r="K14" i="3"/>
  <c r="K16" i="3" s="1"/>
  <c r="J14" i="3"/>
  <c r="J16" i="3" s="1"/>
  <c r="F14" i="3"/>
  <c r="C14" i="3"/>
  <c r="F13" i="3"/>
  <c r="C13" i="3"/>
  <c r="C16" i="3" s="1"/>
  <c r="M11" i="3"/>
  <c r="L11" i="3"/>
  <c r="I11" i="3"/>
  <c r="H11" i="3"/>
  <c r="G11" i="3"/>
  <c r="E11" i="3"/>
  <c r="D11" i="3"/>
  <c r="B11" i="3"/>
  <c r="F10" i="3"/>
  <c r="F11" i="3" s="1"/>
  <c r="C10" i="3"/>
  <c r="K9" i="3"/>
  <c r="K11" i="3" s="1"/>
  <c r="J9" i="3"/>
  <c r="J11" i="3" s="1"/>
  <c r="F9" i="3"/>
  <c r="C9" i="3"/>
  <c r="K7" i="3"/>
  <c r="J7" i="3"/>
  <c r="F7" i="3"/>
  <c r="C7" i="3"/>
  <c r="K34" i="2"/>
  <c r="J34" i="2"/>
  <c r="F34" i="2"/>
  <c r="C34" i="2"/>
  <c r="M32" i="2"/>
  <c r="L32" i="2"/>
  <c r="I32" i="2"/>
  <c r="J32" i="2" s="1"/>
  <c r="H32" i="2"/>
  <c r="G32" i="2"/>
  <c r="E32" i="2"/>
  <c r="D32" i="2"/>
  <c r="B32" i="2"/>
  <c r="C32" i="2" s="1"/>
  <c r="K31" i="2"/>
  <c r="J31" i="2"/>
  <c r="F31" i="2"/>
  <c r="C31" i="2"/>
  <c r="K30" i="2"/>
  <c r="J30" i="2"/>
  <c r="F30" i="2"/>
  <c r="C30" i="2"/>
  <c r="K29" i="2"/>
  <c r="J29" i="2"/>
  <c r="F29" i="2"/>
  <c r="C29" i="2"/>
  <c r="K28" i="2"/>
  <c r="J28" i="2"/>
  <c r="F28" i="2"/>
  <c r="C28" i="2"/>
  <c r="K27" i="2"/>
  <c r="J27" i="2"/>
  <c r="F27" i="2"/>
  <c r="C27" i="2"/>
  <c r="K26" i="2"/>
  <c r="J26" i="2"/>
  <c r="F26" i="2"/>
  <c r="C26" i="2"/>
  <c r="K25" i="2"/>
  <c r="J25" i="2"/>
  <c r="F25" i="2"/>
  <c r="C25" i="2"/>
  <c r="K24" i="2"/>
  <c r="J24" i="2"/>
  <c r="F24" i="2"/>
  <c r="C24" i="2"/>
  <c r="K23" i="2"/>
  <c r="J23" i="2"/>
  <c r="F23" i="2"/>
  <c r="C23" i="2"/>
  <c r="K22" i="2"/>
  <c r="J22" i="2"/>
  <c r="F22" i="2"/>
  <c r="C22" i="2"/>
  <c r="K21" i="2"/>
  <c r="J21" i="2"/>
  <c r="F21" i="2"/>
  <c r="C21" i="2"/>
  <c r="K20" i="2"/>
  <c r="J20" i="2"/>
  <c r="F20" i="2"/>
  <c r="C20" i="2"/>
  <c r="J19" i="2"/>
  <c r="F19" i="2"/>
  <c r="C19" i="2"/>
  <c r="K18" i="2"/>
  <c r="J18" i="2"/>
  <c r="F18" i="2"/>
  <c r="C18" i="2"/>
  <c r="M16" i="2"/>
  <c r="L16" i="2"/>
  <c r="I16" i="2"/>
  <c r="J16" i="2" s="1"/>
  <c r="H16" i="2"/>
  <c r="G16" i="2"/>
  <c r="E16" i="2"/>
  <c r="D16" i="2"/>
  <c r="C16" i="2"/>
  <c r="K15" i="2"/>
  <c r="J15" i="2"/>
  <c r="F15" i="2"/>
  <c r="C15" i="2"/>
  <c r="K16" i="2"/>
  <c r="J14" i="2"/>
  <c r="F14" i="2"/>
  <c r="C14" i="2"/>
  <c r="J13" i="2"/>
  <c r="F13" i="2"/>
  <c r="C13" i="2"/>
  <c r="L11" i="2"/>
  <c r="K11" i="2"/>
  <c r="J11" i="2"/>
  <c r="I11" i="2"/>
  <c r="H11" i="2"/>
  <c r="G11" i="2"/>
  <c r="E11" i="2"/>
  <c r="D11" i="2"/>
  <c r="B11" i="2"/>
  <c r="C11" i="2" s="1"/>
  <c r="J10" i="2"/>
  <c r="C10" i="2"/>
  <c r="J9" i="2"/>
  <c r="F9" i="2"/>
  <c r="F11" i="2" s="1"/>
  <c r="C9" i="2"/>
  <c r="K7" i="2"/>
  <c r="J7" i="2"/>
  <c r="F7" i="2"/>
  <c r="C7" i="2"/>
  <c r="K34" i="1"/>
  <c r="J34" i="1"/>
  <c r="F34" i="1"/>
  <c r="C34" i="1"/>
  <c r="M32" i="1"/>
  <c r="L32" i="1"/>
  <c r="K32" i="1" s="1"/>
  <c r="I32" i="1"/>
  <c r="J32" i="1" s="1"/>
  <c r="H32" i="1"/>
  <c r="G32" i="1"/>
  <c r="F32" i="1"/>
  <c r="E32" i="1"/>
  <c r="D32" i="1"/>
  <c r="B32" i="1"/>
  <c r="C32" i="1" s="1"/>
  <c r="K31" i="1"/>
  <c r="J31" i="1"/>
  <c r="F31" i="1"/>
  <c r="C31" i="1"/>
  <c r="K30" i="1"/>
  <c r="J30" i="1"/>
  <c r="F30" i="1"/>
  <c r="C30" i="1"/>
  <c r="K29" i="1"/>
  <c r="J29" i="1"/>
  <c r="F29" i="1"/>
  <c r="C29" i="1"/>
  <c r="K28" i="1"/>
  <c r="J28" i="1"/>
  <c r="F28" i="1"/>
  <c r="C28" i="1"/>
  <c r="K27" i="1"/>
  <c r="J27" i="1"/>
  <c r="F27" i="1"/>
  <c r="C27" i="1"/>
  <c r="K26" i="1"/>
  <c r="J26" i="1"/>
  <c r="F26" i="1"/>
  <c r="C26" i="1"/>
  <c r="K25" i="1"/>
  <c r="J25" i="1"/>
  <c r="F25" i="1"/>
  <c r="C25" i="1"/>
  <c r="K24" i="1"/>
  <c r="J24" i="1"/>
  <c r="F24" i="1"/>
  <c r="C24" i="1"/>
  <c r="K23" i="1"/>
  <c r="J23" i="1"/>
  <c r="F23" i="1"/>
  <c r="C23" i="1"/>
  <c r="K22" i="1"/>
  <c r="J22" i="1"/>
  <c r="F22" i="1"/>
  <c r="C22" i="1"/>
  <c r="K21" i="1"/>
  <c r="J21" i="1"/>
  <c r="F21" i="1"/>
  <c r="C21" i="1"/>
  <c r="K20" i="1"/>
  <c r="J20" i="1"/>
  <c r="F20" i="1"/>
  <c r="C20" i="1"/>
  <c r="K19" i="1"/>
  <c r="J19" i="1"/>
  <c r="F19" i="1"/>
  <c r="C19" i="1"/>
  <c r="K18" i="1"/>
  <c r="J18" i="1"/>
  <c r="F18" i="1"/>
  <c r="C18" i="1"/>
  <c r="M16" i="1"/>
  <c r="L16" i="1"/>
  <c r="K16" i="1"/>
  <c r="I16" i="1"/>
  <c r="J16" i="1" s="1"/>
  <c r="H16" i="1"/>
  <c r="G16" i="1"/>
  <c r="F16" i="1"/>
  <c r="E16" i="1"/>
  <c r="D16" i="1"/>
  <c r="B16" i="1"/>
  <c r="C16" i="1" s="1"/>
  <c r="K15" i="1"/>
  <c r="J15" i="1"/>
  <c r="F15" i="1"/>
  <c r="C15" i="1"/>
  <c r="K14" i="1"/>
  <c r="J14" i="1"/>
  <c r="F14" i="1"/>
  <c r="C14" i="1"/>
  <c r="K13" i="1"/>
  <c r="J13" i="1"/>
  <c r="C13" i="1"/>
  <c r="M11" i="1"/>
  <c r="L11" i="1"/>
  <c r="J11" i="1"/>
  <c r="H11" i="1"/>
  <c r="G11" i="1"/>
  <c r="F11" i="1"/>
  <c r="E11" i="1"/>
  <c r="D11" i="1"/>
  <c r="B11" i="1"/>
  <c r="C11" i="1" s="1"/>
  <c r="K10" i="1"/>
  <c r="C10" i="1"/>
  <c r="K9" i="1"/>
  <c r="J9" i="1"/>
  <c r="C9" i="1"/>
  <c r="K7" i="1"/>
  <c r="F7" i="1"/>
  <c r="K31" i="4" l="1"/>
  <c r="C12" i="6"/>
  <c r="K11" i="1"/>
  <c r="K32" i="2"/>
  <c r="C11" i="3"/>
  <c r="F16" i="3"/>
  <c r="K17" i="4"/>
  <c r="C31" i="4"/>
  <c r="F16" i="2"/>
  <c r="J31" i="4"/>
  <c r="C12" i="5"/>
  <c r="C17" i="7"/>
  <c r="C12" i="7"/>
  <c r="J32" i="3"/>
  <c r="K32" i="3"/>
  <c r="C17" i="4"/>
  <c r="F32" i="2"/>
  <c r="J17" i="4"/>
  <c r="C26" i="7"/>
  <c r="C12" i="4"/>
  <c r="C26" i="5"/>
  <c r="C26" i="6"/>
</calcChain>
</file>

<file path=xl/sharedStrings.xml><?xml version="1.0" encoding="utf-8"?>
<sst xmlns="http://schemas.openxmlformats.org/spreadsheetml/2006/main" count="699" uniqueCount="134">
  <si>
    <t>（令和2年10月1日）</t>
    <rPh sb="1" eb="3">
      <t>レイワ</t>
    </rPh>
    <rPh sb="4" eb="5">
      <t>ネン</t>
    </rPh>
    <rPh sb="7" eb="8">
      <t>ツキ</t>
    </rPh>
    <rPh sb="9" eb="10">
      <t>ヒ</t>
    </rPh>
    <phoneticPr fontId="3"/>
  </si>
  <si>
    <t>区分</t>
    <rPh sb="0" eb="1">
      <t>ク</t>
    </rPh>
    <rPh sb="1" eb="2">
      <t>ブン</t>
    </rPh>
    <phoneticPr fontId="3"/>
  </si>
  <si>
    <t>常住地による就業者数</t>
    <rPh sb="0" eb="1">
      <t>ツネ</t>
    </rPh>
    <rPh sb="1" eb="2">
      <t>ジュウ</t>
    </rPh>
    <rPh sb="2" eb="3">
      <t>チ</t>
    </rPh>
    <rPh sb="6" eb="8">
      <t>シュウギョウ</t>
    </rPh>
    <rPh sb="8" eb="9">
      <t>モノ</t>
    </rPh>
    <rPh sb="9" eb="10">
      <t>カズ</t>
    </rPh>
    <phoneticPr fontId="3"/>
  </si>
  <si>
    <t>従業地による就業者数</t>
    <rPh sb="0" eb="1">
      <t>ジュウ</t>
    </rPh>
    <rPh sb="1" eb="2">
      <t>ギョウ</t>
    </rPh>
    <rPh sb="2" eb="3">
      <t>チ</t>
    </rPh>
    <rPh sb="6" eb="8">
      <t>シュウギョウ</t>
    </rPh>
    <rPh sb="8" eb="9">
      <t>モノ</t>
    </rPh>
    <rPh sb="9" eb="10">
      <t>カズ</t>
    </rPh>
    <phoneticPr fontId="3"/>
  </si>
  <si>
    <t>総数</t>
    <rPh sb="0" eb="2">
      <t>ソウスウ</t>
    </rPh>
    <phoneticPr fontId="3"/>
  </si>
  <si>
    <t>構成比（％）</t>
    <rPh sb="0" eb="3">
      <t>コウセイヒ</t>
    </rPh>
    <phoneticPr fontId="3"/>
  </si>
  <si>
    <t>自市区町村で従業</t>
    <rPh sb="0" eb="1">
      <t>ジ</t>
    </rPh>
    <rPh sb="1" eb="2">
      <t>シ</t>
    </rPh>
    <rPh sb="2" eb="3">
      <t>ク</t>
    </rPh>
    <rPh sb="3" eb="5">
      <t>チョウソン</t>
    </rPh>
    <rPh sb="6" eb="8">
      <t>ジュウギョウ</t>
    </rPh>
    <phoneticPr fontId="3"/>
  </si>
  <si>
    <t>他市区町村で従業</t>
    <rPh sb="0" eb="1">
      <t>タ</t>
    </rPh>
    <rPh sb="1" eb="2">
      <t>シ</t>
    </rPh>
    <rPh sb="2" eb="3">
      <t>ク</t>
    </rPh>
    <rPh sb="3" eb="5">
      <t>チョウソン</t>
    </rPh>
    <rPh sb="6" eb="8">
      <t>ジュウギョウ</t>
    </rPh>
    <phoneticPr fontId="3"/>
  </si>
  <si>
    <t>他市区町村に常住</t>
    <rPh sb="0" eb="1">
      <t>タ</t>
    </rPh>
    <rPh sb="1" eb="2">
      <t>シ</t>
    </rPh>
    <rPh sb="2" eb="3">
      <t>ク</t>
    </rPh>
    <rPh sb="3" eb="5">
      <t>チョウソン</t>
    </rPh>
    <rPh sb="6" eb="7">
      <t>ジョウ</t>
    </rPh>
    <rPh sb="7" eb="8">
      <t>ジュウ</t>
    </rPh>
    <phoneticPr fontId="3"/>
  </si>
  <si>
    <t>自宅</t>
    <rPh sb="0" eb="2">
      <t>ジタク</t>
    </rPh>
    <phoneticPr fontId="3"/>
  </si>
  <si>
    <t>自宅外</t>
    <rPh sb="0" eb="2">
      <t>ジタク</t>
    </rPh>
    <rPh sb="2" eb="3">
      <t>ガイ</t>
    </rPh>
    <phoneticPr fontId="3"/>
  </si>
  <si>
    <t>県内</t>
    <rPh sb="0" eb="2">
      <t>ケンナイ</t>
    </rPh>
    <phoneticPr fontId="3"/>
  </si>
  <si>
    <t>他県</t>
    <rPh sb="0" eb="2">
      <t>タケン</t>
    </rPh>
    <phoneticPr fontId="3"/>
  </si>
  <si>
    <t>農業，林業</t>
    <rPh sb="0" eb="2">
      <t>ノウギョウ</t>
    </rPh>
    <rPh sb="3" eb="5">
      <t>リンギョウ</t>
    </rPh>
    <phoneticPr fontId="3"/>
  </si>
  <si>
    <t>漁業</t>
    <rPh sb="0" eb="2">
      <t>ギョギョウ</t>
    </rPh>
    <phoneticPr fontId="3"/>
  </si>
  <si>
    <t>-</t>
    <phoneticPr fontId="3"/>
  </si>
  <si>
    <t>-</t>
  </si>
  <si>
    <t>第１次産業計</t>
    <rPh sb="0" eb="1">
      <t>ダイ</t>
    </rPh>
    <rPh sb="2" eb="3">
      <t>ジ</t>
    </rPh>
    <rPh sb="3" eb="5">
      <t>サンギョウ</t>
    </rPh>
    <rPh sb="5" eb="6">
      <t>ケイ</t>
    </rPh>
    <phoneticPr fontId="3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</si>
  <si>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</si>
  <si>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</si>
  <si>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</si>
  <si>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第２次産業計</t>
    <rPh sb="0" eb="1">
      <t>ダイ</t>
    </rPh>
    <rPh sb="2" eb="3">
      <t>ジ</t>
    </rPh>
    <rPh sb="3" eb="5">
      <t>サンギョウ</t>
    </rPh>
    <rPh sb="5" eb="6">
      <t>ケイ</t>
    </rPh>
    <phoneticPr fontId="3"/>
  </si>
  <si>
    <t>電気・ガス・熱供給・水道業</t>
    <phoneticPr fontId="3"/>
  </si>
  <si>
    <t>情報通信業</t>
    <phoneticPr fontId="3"/>
  </si>
  <si>
    <t>運輸業，郵便業</t>
    <phoneticPr fontId="3"/>
  </si>
  <si>
    <t>卸売業，小売業</t>
    <phoneticPr fontId="3"/>
  </si>
  <si>
    <t>金融業，保険業</t>
    <phoneticPr fontId="3"/>
  </si>
  <si>
    <t>不動産業，物品賃貸業</t>
    <phoneticPr fontId="3"/>
  </si>
  <si>
    <t>学術研究，専門・技術サービス業</t>
    <phoneticPr fontId="3"/>
  </si>
  <si>
    <t>宿泊業，飲食サービス業</t>
    <phoneticPr fontId="3"/>
  </si>
  <si>
    <t>生活関連サービス業，娯楽業</t>
    <phoneticPr fontId="3"/>
  </si>
  <si>
    <t>教育，学習支援業</t>
    <phoneticPr fontId="3"/>
  </si>
  <si>
    <t>医療，福祉</t>
    <phoneticPr fontId="3"/>
  </si>
  <si>
    <t>複合サービス事業</t>
    <phoneticPr fontId="3"/>
  </si>
  <si>
    <t>サービス業（他に分類されないもの）</t>
    <phoneticPr fontId="3"/>
  </si>
  <si>
    <t>公務（他に分類されるものを除く）</t>
    <phoneticPr fontId="3"/>
  </si>
  <si>
    <t>第３次産業計</t>
    <rPh sb="0" eb="1">
      <t>ダイ</t>
    </rPh>
    <rPh sb="2" eb="3">
      <t>ジ</t>
    </rPh>
    <rPh sb="3" eb="5">
      <t>サンギョウ</t>
    </rPh>
    <rPh sb="5" eb="6">
      <t>ケイ</t>
    </rPh>
    <phoneticPr fontId="3"/>
  </si>
  <si>
    <t>分類不能の産業</t>
    <phoneticPr fontId="3"/>
  </si>
  <si>
    <t>資料：「国勢調査報告」</t>
    <rPh sb="8" eb="10">
      <t>ホウコク</t>
    </rPh>
    <phoneticPr fontId="3"/>
  </si>
  <si>
    <t>注釈：「従業地不詳」は含まない。</t>
    <rPh sb="0" eb="2">
      <t>チュウシャク</t>
    </rPh>
    <rPh sb="4" eb="6">
      <t>ジュウギョウ</t>
    </rPh>
    <rPh sb="6" eb="7">
      <t>チ</t>
    </rPh>
    <rPh sb="7" eb="9">
      <t>フショウ</t>
    </rPh>
    <rPh sb="11" eb="12">
      <t>フク</t>
    </rPh>
    <phoneticPr fontId="3"/>
  </si>
  <si>
    <t>　　　常住地による就業者数とは、四街道市民の就業者数である。</t>
    <rPh sb="3" eb="5">
      <t>ジョウジュウ</t>
    </rPh>
    <rPh sb="5" eb="6">
      <t>チ</t>
    </rPh>
    <rPh sb="9" eb="12">
      <t>シュウギョウシャ</t>
    </rPh>
    <rPh sb="12" eb="13">
      <t>スウ</t>
    </rPh>
    <rPh sb="16" eb="21">
      <t>ヨツカイドウシミン</t>
    </rPh>
    <rPh sb="22" eb="25">
      <t>シュウギョウシャ</t>
    </rPh>
    <rPh sb="25" eb="26">
      <t>スウ</t>
    </rPh>
    <phoneticPr fontId="3"/>
  </si>
  <si>
    <t>　　　従業地による就業者数とは、四街道市に勤務する就業者数である。</t>
    <rPh sb="3" eb="5">
      <t>ジュウギョウ</t>
    </rPh>
    <rPh sb="5" eb="6">
      <t>チ</t>
    </rPh>
    <rPh sb="9" eb="12">
      <t>シュウギョウシャ</t>
    </rPh>
    <rPh sb="12" eb="13">
      <t>スウ</t>
    </rPh>
    <rPh sb="16" eb="20">
      <t>ヨツカイドウシ</t>
    </rPh>
    <rPh sb="21" eb="23">
      <t>キンム</t>
    </rPh>
    <rPh sb="25" eb="28">
      <t>シュウギョウシャ</t>
    </rPh>
    <rPh sb="28" eb="29">
      <t>スウ</t>
    </rPh>
    <phoneticPr fontId="3"/>
  </si>
  <si>
    <t>（平成27年10月1日）</t>
    <rPh sb="1" eb="3">
      <t>ヘイセイ</t>
    </rPh>
    <rPh sb="5" eb="6">
      <t>ネン</t>
    </rPh>
    <rPh sb="8" eb="9">
      <t>ツキ</t>
    </rPh>
    <rPh sb="10" eb="11">
      <t>ヒ</t>
    </rPh>
    <phoneticPr fontId="3"/>
  </si>
  <si>
    <t>電気・ガス・熱供給・水道業</t>
    <phoneticPr fontId="3"/>
  </si>
  <si>
    <t>情報通信業</t>
    <phoneticPr fontId="3"/>
  </si>
  <si>
    <t>運輸業，郵便業</t>
    <phoneticPr fontId="3"/>
  </si>
  <si>
    <t>卸売業，小売業</t>
    <phoneticPr fontId="3"/>
  </si>
  <si>
    <t>金融業，保険業</t>
    <phoneticPr fontId="3"/>
  </si>
  <si>
    <t>不動産業，物品賃貸業</t>
    <phoneticPr fontId="3"/>
  </si>
  <si>
    <t>学術研究，専門・技術サービス業</t>
    <phoneticPr fontId="3"/>
  </si>
  <si>
    <t>宿泊業，飲食サービス業</t>
    <phoneticPr fontId="3"/>
  </si>
  <si>
    <t>生活関連サービス業，娯楽業</t>
    <phoneticPr fontId="3"/>
  </si>
  <si>
    <t>教育，学習支援業</t>
    <phoneticPr fontId="3"/>
  </si>
  <si>
    <t>医療，福祉</t>
    <phoneticPr fontId="3"/>
  </si>
  <si>
    <t>複合サービス事業</t>
    <phoneticPr fontId="3"/>
  </si>
  <si>
    <t>サービス業（他に分類されないもの）</t>
    <phoneticPr fontId="3"/>
  </si>
  <si>
    <t>公務（他に分類されるものを除く）</t>
    <phoneticPr fontId="3"/>
  </si>
  <si>
    <t>分類不能の産業</t>
    <phoneticPr fontId="3"/>
  </si>
  <si>
    <t>（平成22年10月1日）</t>
    <rPh sb="1" eb="3">
      <t>ヘイセイ</t>
    </rPh>
    <rPh sb="5" eb="6">
      <t>ネン</t>
    </rPh>
    <rPh sb="8" eb="9">
      <t>ツキ</t>
    </rPh>
    <rPh sb="10" eb="11">
      <t>ヒ</t>
    </rPh>
    <phoneticPr fontId="3"/>
  </si>
  <si>
    <t>情報通信業</t>
    <phoneticPr fontId="3"/>
  </si>
  <si>
    <t>運輸業，郵便業</t>
    <phoneticPr fontId="3"/>
  </si>
  <si>
    <t>卸売業，小売業</t>
    <phoneticPr fontId="3"/>
  </si>
  <si>
    <t>金融業，保険業</t>
    <phoneticPr fontId="3"/>
  </si>
  <si>
    <t>複合サービス事業</t>
    <phoneticPr fontId="3"/>
  </si>
  <si>
    <t>（平成17年10月1日）</t>
    <rPh sb="1" eb="3">
      <t>ヘイセイ</t>
    </rPh>
    <rPh sb="5" eb="6">
      <t>ネン</t>
    </rPh>
    <rPh sb="8" eb="9">
      <t>ツキ</t>
    </rPh>
    <rPh sb="10" eb="11">
      <t>ヒ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</si>
  <si>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</si>
  <si>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</si>
  <si>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鉱業</t>
    <rPh sb="0" eb="2">
      <t>コウギョウ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</si>
  <si>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</si>
  <si>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</si>
  <si>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</t>
    <rPh sb="0" eb="2">
      <t>ウンユ</t>
    </rPh>
    <rPh sb="2" eb="3">
      <t>ギョウ</t>
    </rPh>
    <phoneticPr fontId="3"/>
  </si>
  <si>
    <t>卸売・小売業</t>
    <rPh sb="0" eb="2">
      <t>オロシウ</t>
    </rPh>
    <rPh sb="3" eb="6">
      <t>コウリギョウ</t>
    </rPh>
    <phoneticPr fontId="3"/>
  </si>
  <si>
    <t>金融・保険業</t>
    <rPh sb="0" eb="2">
      <t>キンユウ</t>
    </rPh>
    <rPh sb="3" eb="6">
      <t>ホケンギョウ</t>
    </rPh>
    <phoneticPr fontId="3"/>
  </si>
  <si>
    <t>不動産業</t>
    <rPh sb="0" eb="3">
      <t>フドウサン</t>
    </rPh>
    <rPh sb="3" eb="4">
      <t>ギョウ</t>
    </rPh>
    <phoneticPr fontId="3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</si>
  <si>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3"/>
  </si>
  <si>
    <t>医療，福祉</t>
    <rPh sb="0" eb="2">
      <t>イリョウ</t>
    </rPh>
    <rPh sb="3" eb="5">
      <t>フクシ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</si>
  <si>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</si>
  <si>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</si>
  <si>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</si>
  <si>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公務（他に分類されないもの）</t>
    <rPh sb="0" eb="2">
      <t>コウム</t>
    </rPh>
    <rPh sb="3" eb="4">
      <t>タ</t>
    </rPh>
    <rPh sb="5" eb="7">
      <t>ブンルイ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</si>
  <si>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</si>
  <si>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資料：「国勢調査報告」</t>
    <rPh sb="0" eb="1">
      <t>シ</t>
    </rPh>
    <rPh sb="1" eb="2">
      <t>リョウ</t>
    </rPh>
    <rPh sb="4" eb="8">
      <t>コクセイチョウサ</t>
    </rPh>
    <rPh sb="8" eb="10">
      <t>ホウコク</t>
    </rPh>
    <phoneticPr fontId="3"/>
  </si>
  <si>
    <t>（平成12年10月1日）</t>
    <rPh sb="1" eb="3">
      <t>ヘイセイ</t>
    </rPh>
    <rPh sb="5" eb="6">
      <t>ネン</t>
    </rPh>
    <rPh sb="8" eb="9">
      <t>ツキ</t>
    </rPh>
    <rPh sb="10" eb="11">
      <t>ヒ</t>
    </rPh>
    <phoneticPr fontId="3"/>
  </si>
  <si>
    <t>運輸・通信業</t>
    <rPh sb="0" eb="2">
      <t>ウンユ</t>
    </rPh>
    <rPh sb="3" eb="6">
      <t>ツウシンギョウ</t>
    </rPh>
    <phoneticPr fontId="3"/>
  </si>
  <si>
    <t>卸売・小売業，飲食店</t>
    <rPh sb="0" eb="2">
      <t>オロシウ</t>
    </rPh>
    <rPh sb="3" eb="6">
      <t>コウリギョウ</t>
    </rPh>
    <rPh sb="7" eb="9">
      <t>インショク</t>
    </rPh>
    <rPh sb="9" eb="10">
      <t>テン</t>
    </rPh>
    <phoneticPr fontId="3"/>
  </si>
  <si>
    <t>サービス業</t>
    <rPh sb="4" eb="5">
      <t>ギョウ</t>
    </rPh>
    <phoneticPr fontId="3"/>
  </si>
  <si>
    <t>（平成7年10月1日）</t>
    <rPh sb="1" eb="3">
      <t>ヘイセイ</t>
    </rPh>
    <rPh sb="4" eb="5">
      <t>ネン</t>
    </rPh>
    <rPh sb="7" eb="8">
      <t>ツキ</t>
    </rPh>
    <rPh sb="9" eb="10">
      <t>ヒ</t>
    </rPh>
    <phoneticPr fontId="3"/>
  </si>
  <si>
    <t>（平成2年10月1日）</t>
    <rPh sb="1" eb="3">
      <t>ヘイセイ</t>
    </rPh>
    <rPh sb="4" eb="5">
      <t>ネン</t>
    </rPh>
    <rPh sb="7" eb="8">
      <t>ツキ</t>
    </rPh>
    <rPh sb="9" eb="10">
      <t>ヒ</t>
    </rPh>
    <phoneticPr fontId="3"/>
  </si>
  <si>
    <t xml:space="preserve">- </t>
  </si>
  <si>
    <t xml:space="preserve">- </t>
    <phoneticPr fontId="3"/>
  </si>
  <si>
    <t>0302　労働力状態男女別人口（15歳以上）</t>
    <rPh sb="5" eb="8">
      <t>ロウドウリョク</t>
    </rPh>
    <rPh sb="8" eb="10">
      <t>ジョウタイ</t>
    </rPh>
    <rPh sb="10" eb="12">
      <t>ダンジョ</t>
    </rPh>
    <rPh sb="12" eb="13">
      <t>ベツ</t>
    </rPh>
    <rPh sb="13" eb="15">
      <t>ジンコウ</t>
    </rPh>
    <phoneticPr fontId="3"/>
  </si>
  <si>
    <t>(各年10月1日）</t>
    <rPh sb="1" eb="3">
      <t>カクネン</t>
    </rPh>
    <rPh sb="5" eb="6">
      <t>ガツ</t>
    </rPh>
    <rPh sb="7" eb="8">
      <t>ニチ</t>
    </rPh>
    <phoneticPr fontId="3"/>
  </si>
  <si>
    <t>年次</t>
    <rPh sb="0" eb="1">
      <t>ネン</t>
    </rPh>
    <rPh sb="1" eb="2">
      <t>ツギ</t>
    </rPh>
    <phoneticPr fontId="3"/>
  </si>
  <si>
    <t>男女別</t>
    <rPh sb="0" eb="2">
      <t>ダンジョ</t>
    </rPh>
    <rPh sb="2" eb="3">
      <t>ベツ</t>
    </rPh>
    <phoneticPr fontId="3"/>
  </si>
  <si>
    <t>労働力人口</t>
    <rPh sb="0" eb="3">
      <t>ロウドウリョク</t>
    </rPh>
    <rPh sb="3" eb="5">
      <t>ジンコウ</t>
    </rPh>
    <phoneticPr fontId="3"/>
  </si>
  <si>
    <t>非労働力
人口</t>
    <rPh sb="0" eb="1">
      <t>ヒ</t>
    </rPh>
    <rPh sb="1" eb="4">
      <t>ロウドウリョク</t>
    </rPh>
    <rPh sb="5" eb="7">
      <t>ジンコウ</t>
    </rPh>
    <phoneticPr fontId="3"/>
  </si>
  <si>
    <t>就業者</t>
    <rPh sb="0" eb="3">
      <t>シュウギョウシャ</t>
    </rPh>
    <phoneticPr fontId="3"/>
  </si>
  <si>
    <t>完全失業者</t>
    <rPh sb="0" eb="2">
      <t>カンゼン</t>
    </rPh>
    <rPh sb="2" eb="4">
      <t>シツギョウ</t>
    </rPh>
    <rPh sb="4" eb="5">
      <t>シャ</t>
    </rPh>
    <phoneticPr fontId="3"/>
  </si>
  <si>
    <t>主に仕事</t>
    <rPh sb="0" eb="1">
      <t>オモ</t>
    </rPh>
    <rPh sb="2" eb="4">
      <t>シゴト</t>
    </rPh>
    <phoneticPr fontId="3"/>
  </si>
  <si>
    <t>家事のほか仕事</t>
    <rPh sb="0" eb="2">
      <t>カジ</t>
    </rPh>
    <rPh sb="5" eb="7">
      <t>シゴト</t>
    </rPh>
    <phoneticPr fontId="3"/>
  </si>
  <si>
    <t>通学のかたわら仕事</t>
    <rPh sb="0" eb="2">
      <t>ツウガク</t>
    </rPh>
    <rPh sb="7" eb="9">
      <t>シゴト</t>
    </rPh>
    <phoneticPr fontId="3"/>
  </si>
  <si>
    <t>休業者</t>
    <rPh sb="0" eb="3">
      <t>キュウギョウシャ</t>
    </rPh>
    <phoneticPr fontId="3"/>
  </si>
  <si>
    <t>昭和40年　</t>
    <rPh sb="0" eb="2">
      <t>ショウワ</t>
    </rPh>
    <rPh sb="4" eb="5">
      <t>ネン</t>
    </rPh>
    <phoneticPr fontId="3"/>
  </si>
  <si>
    <t>計</t>
    <rPh sb="0" eb="1">
      <t>ケイ</t>
    </rPh>
    <phoneticPr fontId="3"/>
  </si>
  <si>
    <t>…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</si>
  <si>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</si>
  <si>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</si>
  <si>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平成2年　</t>
    <rPh sb="0" eb="2">
      <t>ヘイセイ</t>
    </rPh>
    <rPh sb="3" eb="4">
      <t>ネン</t>
    </rPh>
    <phoneticPr fontId="3"/>
  </si>
  <si>
    <t>資料：国勢調査</t>
    <phoneticPr fontId="3"/>
  </si>
  <si>
    <t>注釈：総数には労働力状態不詳を含む。</t>
    <rPh sb="0" eb="2">
      <t>チュウシャク</t>
    </rPh>
    <rPh sb="3" eb="5">
      <t>ソウスウ</t>
    </rPh>
    <rPh sb="7" eb="10">
      <t>ロウドウリョク</t>
    </rPh>
    <rPh sb="10" eb="12">
      <t>ジョウタイ</t>
    </rPh>
    <rPh sb="12" eb="14">
      <t>フショウ</t>
    </rPh>
    <rPh sb="15" eb="16">
      <t>フク</t>
    </rPh>
    <phoneticPr fontId="3"/>
  </si>
  <si>
    <t xml:space="preserve"> 令和2年</t>
    <rPh sb="1" eb="3">
      <t>レイワ</t>
    </rPh>
    <rPh sb="4" eb="5">
      <t>ネン</t>
    </rPh>
    <phoneticPr fontId="3"/>
  </si>
  <si>
    <t>（平成13年10月1日）</t>
    <rPh sb="1" eb="3">
      <t>ヘイセイ</t>
    </rPh>
    <rPh sb="5" eb="6">
      <t>ネン</t>
    </rPh>
    <rPh sb="8" eb="9">
      <t>ツキ</t>
    </rPh>
    <rPh sb="10" eb="11">
      <t>ヒ</t>
    </rPh>
    <phoneticPr fontId="3"/>
  </si>
  <si>
    <t>産業大分類</t>
    <rPh sb="0" eb="1">
      <t>サン</t>
    </rPh>
    <rPh sb="1" eb="2">
      <t>ギョウ</t>
    </rPh>
    <rPh sb="2" eb="3">
      <t>ダイ</t>
    </rPh>
    <rPh sb="3" eb="4">
      <t>ブン</t>
    </rPh>
    <rPh sb="4" eb="5">
      <t>タグイ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</si>
  <si>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</si>
  <si>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</si>
  <si>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農業，林業，漁業</t>
    <rPh sb="0" eb="2">
      <t>ノウギョウ</t>
    </rPh>
    <rPh sb="3" eb="5">
      <t>リンギョウ</t>
    </rPh>
    <rPh sb="6" eb="8">
      <t>ギョギョウ</t>
    </rPh>
    <phoneticPr fontId="3"/>
  </si>
  <si>
    <t>‐</t>
    <phoneticPr fontId="3"/>
  </si>
  <si>
    <t>運輸・通信業</t>
    <rPh sb="0" eb="2">
      <t>ウンユ</t>
    </rPh>
    <phoneticPr fontId="3"/>
  </si>
  <si>
    <t>卸売業，小売業，飲食店</t>
    <rPh sb="8" eb="10">
      <t>インショク</t>
    </rPh>
    <rPh sb="10" eb="11">
      <t>テン</t>
    </rPh>
    <phoneticPr fontId="3"/>
  </si>
  <si>
    <t>不動産業</t>
    <phoneticPr fontId="3"/>
  </si>
  <si>
    <t>サービス業</t>
    <phoneticPr fontId="3"/>
  </si>
  <si>
    <t>資料：事業所企業統計調査</t>
    <rPh sb="0" eb="1">
      <t>シ</t>
    </rPh>
    <rPh sb="1" eb="2">
      <t>リョウ</t>
    </rPh>
    <phoneticPr fontId="3"/>
  </si>
  <si>
    <t>（平成18年10月1日）</t>
    <rPh sb="1" eb="3">
      <t>ヘイセイ</t>
    </rPh>
    <rPh sb="5" eb="6">
      <t>ネン</t>
    </rPh>
    <rPh sb="8" eb="9">
      <t>ツキ</t>
    </rPh>
    <rPh sb="10" eb="11">
      <t>ヒ</t>
    </rPh>
    <phoneticPr fontId="3"/>
  </si>
  <si>
    <t>運輸業</t>
    <phoneticPr fontId="3"/>
  </si>
  <si>
    <t>資料：事業所企業統計調査</t>
    <phoneticPr fontId="3"/>
  </si>
  <si>
    <t>（平成21年7月1日）</t>
    <rPh sb="1" eb="3">
      <t>ヘイセイ</t>
    </rPh>
    <rPh sb="5" eb="6">
      <t>ネン</t>
    </rPh>
    <rPh sb="7" eb="8">
      <t>ツキ</t>
    </rPh>
    <rPh sb="9" eb="10">
      <t>ヒ</t>
    </rPh>
    <phoneticPr fontId="3"/>
  </si>
  <si>
    <t>資料：経済センサス</t>
    <phoneticPr fontId="3"/>
  </si>
  <si>
    <t>（平成24年2月1日）</t>
    <rPh sb="1" eb="3">
      <t>ヘイセイ</t>
    </rPh>
    <rPh sb="5" eb="6">
      <t>ネン</t>
    </rPh>
    <rPh sb="7" eb="8">
      <t>ツキ</t>
    </rPh>
    <rPh sb="9" eb="10">
      <t>ヒ</t>
    </rPh>
    <phoneticPr fontId="3"/>
  </si>
  <si>
    <t>（平成26年7月1日）</t>
    <rPh sb="1" eb="3">
      <t>ヘイセイ</t>
    </rPh>
    <rPh sb="5" eb="6">
      <t>ネン</t>
    </rPh>
    <rPh sb="7" eb="8">
      <t>ツキ</t>
    </rPh>
    <rPh sb="9" eb="10">
      <t>ヒ</t>
    </rPh>
    <phoneticPr fontId="3"/>
  </si>
  <si>
    <t>（平成28年6月1日）</t>
    <rPh sb="1" eb="3">
      <t>ヘイセイ</t>
    </rPh>
    <rPh sb="5" eb="6">
      <t>ネン</t>
    </rPh>
    <rPh sb="7" eb="8">
      <t>ツキ</t>
    </rPh>
    <rPh sb="9" eb="10">
      <t>ヒ</t>
    </rPh>
    <phoneticPr fontId="3"/>
  </si>
  <si>
    <t>‐</t>
  </si>
  <si>
    <t>（令和3年年6月1日）</t>
    <rPh sb="1" eb="3">
      <t>レイワ</t>
    </rPh>
    <rPh sb="4" eb="5">
      <t>ネン</t>
    </rPh>
    <rPh sb="5" eb="6">
      <t>ネン</t>
    </rPh>
    <rPh sb="7" eb="8">
      <t>ツキ</t>
    </rPh>
    <rPh sb="9" eb="10">
      <t>ヒ</t>
    </rPh>
    <phoneticPr fontId="3"/>
  </si>
  <si>
    <t>0301　産業（大分類）別常住地・従業地就業者数（15歳以上）</t>
    <rPh sb="5" eb="7">
      <t>サンギョウ</t>
    </rPh>
    <rPh sb="8" eb="11">
      <t>ダイブンルイ</t>
    </rPh>
    <rPh sb="12" eb="13">
      <t>ベツ</t>
    </rPh>
    <rPh sb="20" eb="23">
      <t>シュウギョウシャ</t>
    </rPh>
    <rPh sb="23" eb="24">
      <t>カズ</t>
    </rPh>
    <rPh sb="27" eb="28">
      <t>サイ</t>
    </rPh>
    <rPh sb="28" eb="30">
      <t>イジョウ</t>
    </rPh>
    <phoneticPr fontId="3"/>
  </si>
  <si>
    <t>0303　産業（大分類）別事業所数及び従業者数</t>
    <rPh sb="5" eb="7">
      <t>サンギョウ</t>
    </rPh>
    <rPh sb="8" eb="11">
      <t>ダイブンルイ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</si>
</sst>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);[Red]\(0.00\)"/>
    <numFmt numFmtId="178" formatCode="#,##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horizontal="right" vertical="center"/>
    </xf>
    <xf numFmtId="177" fontId="4" fillId="0" borderId="20" xfId="1" applyNumberFormat="1" applyFont="1" applyFill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horizontal="right" vertical="center"/>
    </xf>
    <xf numFmtId="177" fontId="4" fillId="0" borderId="25" xfId="1" applyNumberFormat="1" applyFont="1" applyFill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178" fontId="4" fillId="0" borderId="26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vertical="center" shrinkToFit="1"/>
    </xf>
    <xf numFmtId="176" fontId="4" fillId="0" borderId="2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 shrinkToFit="1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7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7" fontId="4" fillId="0" borderId="28" xfId="1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77" fontId="4" fillId="0" borderId="21" xfId="1" applyNumberFormat="1" applyFont="1" applyFill="1" applyBorder="1" applyAlignment="1">
      <alignment horizontal="right" vertical="center"/>
    </xf>
    <xf numFmtId="177" fontId="4" fillId="0" borderId="23" xfId="1" applyNumberFormat="1" applyFont="1" applyFill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vertical="center"/>
    </xf>
    <xf numFmtId="178" fontId="4" fillId="0" borderId="26" xfId="0" applyNumberFormat="1" applyFont="1" applyBorder="1" applyAlignment="1">
      <alignment vertical="center"/>
    </xf>
    <xf numFmtId="177" fontId="4" fillId="0" borderId="29" xfId="1" applyNumberFormat="1" applyFont="1" applyFill="1" applyBorder="1" applyAlignment="1">
      <alignment horizontal="right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8" fontId="4" fillId="0" borderId="15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8" fontId="4" fillId="0" borderId="23" xfId="0" applyNumberFormat="1" applyFont="1" applyBorder="1" applyAlignment="1">
      <alignment vertical="center"/>
    </xf>
    <xf numFmtId="178" fontId="4" fillId="0" borderId="29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quotePrefix="1" applyNumberFormat="1" applyFont="1" applyAlignment="1">
      <alignment horizontal="right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vertical="center" shrinkToFit="1"/>
    </xf>
    <xf numFmtId="17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4" fillId="2" borderId="8" xfId="0" applyNumberFormat="1" applyFont="1" applyFill="1" applyBorder="1" applyAlignment="1">
      <alignment horizontal="right" vertical="center"/>
    </xf>
    <xf numFmtId="176" fontId="4" fillId="2" borderId="15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24" xfId="0" applyNumberFormat="1" applyFont="1" applyFill="1" applyBorder="1" applyAlignment="1">
      <alignment horizontal="right" vertical="center"/>
    </xf>
    <xf numFmtId="176" fontId="4" fillId="2" borderId="26" xfId="0" applyNumberFormat="1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>
      <alignment horizontal="right" vertical="center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23" xfId="0" applyNumberFormat="1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76" fontId="4" fillId="0" borderId="30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4" fillId="0" borderId="10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tyles" Target="styles.xml" />
  <Relationship Id="rId2" Type="http://schemas.openxmlformats.org/officeDocument/2006/relationships/worksheet" Target="worksheets/sheet2.xml" />
  <Relationship Id="rId16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M41"/>
  <sheetViews>
    <sheetView tabSelected="1" view="pageBreakPreview" zoomScale="85" zoomScaleNormal="100" zoomScaleSheetLayoutView="85" workbookViewId="0"/>
  </sheetViews>
  <sheetFormatPr defaultRowHeight="18.95" customHeight="1" x14ac:dyDescent="0.15"/>
  <cols>
    <col min="1" max="1" width="30.625" style="41" customWidth="1"/>
    <col min="2" max="13" width="8.625" style="41" customWidth="1"/>
    <col min="14" max="16384" width="9" style="41"/>
  </cols>
  <sheetData>
    <row r="1" spans="1:13" s="2" customFormat="1" ht="18.95" customHeight="1" x14ac:dyDescent="0.15">
      <c r="A1" s="53" t="s">
        <v>132</v>
      </c>
    </row>
    <row r="2" spans="1:13" s="2" customFormat="1" ht="18.95" customHeight="1" x14ac:dyDescent="0.15">
      <c r="A2" s="3"/>
    </row>
    <row r="3" spans="1:13" s="2" customFormat="1" ht="18.9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87</v>
      </c>
    </row>
    <row r="4" spans="1:13" s="2" customFormat="1" ht="18.95" customHeight="1" thickTop="1" x14ac:dyDescent="0.15">
      <c r="A4" s="91" t="s">
        <v>1</v>
      </c>
      <c r="B4" s="94" t="s">
        <v>2</v>
      </c>
      <c r="C4" s="95"/>
      <c r="D4" s="95"/>
      <c r="E4" s="95"/>
      <c r="F4" s="95"/>
      <c r="G4" s="95"/>
      <c r="H4" s="96"/>
      <c r="I4" s="94" t="s">
        <v>3</v>
      </c>
      <c r="J4" s="97"/>
      <c r="K4" s="97"/>
      <c r="L4" s="97"/>
      <c r="M4" s="98"/>
    </row>
    <row r="5" spans="1:13" s="2" customFormat="1" ht="18.95" customHeight="1" x14ac:dyDescent="0.15">
      <c r="A5" s="92"/>
      <c r="B5" s="99" t="s">
        <v>4</v>
      </c>
      <c r="C5" s="100" t="s">
        <v>5</v>
      </c>
      <c r="D5" s="102" t="s">
        <v>6</v>
      </c>
      <c r="E5" s="103"/>
      <c r="F5" s="104" t="s">
        <v>7</v>
      </c>
      <c r="G5" s="105"/>
      <c r="H5" s="106"/>
      <c r="I5" s="104" t="s">
        <v>4</v>
      </c>
      <c r="J5" s="100" t="s">
        <v>5</v>
      </c>
      <c r="K5" s="104" t="s">
        <v>8</v>
      </c>
      <c r="L5" s="105"/>
      <c r="M5" s="106"/>
    </row>
    <row r="6" spans="1:13" s="2" customFormat="1" ht="18.95" customHeight="1" x14ac:dyDescent="0.15">
      <c r="A6" s="93"/>
      <c r="B6" s="99"/>
      <c r="C6" s="101"/>
      <c r="D6" s="6" t="s">
        <v>9</v>
      </c>
      <c r="E6" s="6" t="s">
        <v>10</v>
      </c>
      <c r="F6" s="7"/>
      <c r="G6" s="6" t="s">
        <v>11</v>
      </c>
      <c r="H6" s="6" t="s">
        <v>12</v>
      </c>
      <c r="I6" s="107"/>
      <c r="J6" s="101"/>
      <c r="K6" s="7"/>
      <c r="L6" s="6" t="s">
        <v>11</v>
      </c>
      <c r="M6" s="6" t="s">
        <v>12</v>
      </c>
    </row>
    <row r="7" spans="1:13" s="2" customFormat="1" ht="18.95" customHeight="1" x14ac:dyDescent="0.15">
      <c r="A7" s="14" t="s">
        <v>4</v>
      </c>
      <c r="B7" s="2">
        <v>34438</v>
      </c>
      <c r="C7" s="54">
        <f>B7/34438*100</f>
        <v>100</v>
      </c>
      <c r="D7" s="2">
        <v>3680</v>
      </c>
      <c r="E7" s="2">
        <v>7499</v>
      </c>
      <c r="F7" s="2">
        <v>23259</v>
      </c>
      <c r="G7" s="2">
        <v>15438</v>
      </c>
      <c r="H7" s="2">
        <v>7821</v>
      </c>
      <c r="I7" s="55">
        <v>18329</v>
      </c>
      <c r="J7" s="54">
        <f>I7/18329*100</f>
        <v>100</v>
      </c>
      <c r="K7" s="2">
        <v>7150</v>
      </c>
      <c r="L7" s="2">
        <v>6728</v>
      </c>
      <c r="M7" s="28">
        <v>422</v>
      </c>
    </row>
    <row r="8" spans="1:13" s="2" customFormat="1" ht="15" customHeight="1" x14ac:dyDescent="0.15">
      <c r="A8" s="14"/>
      <c r="C8" s="56"/>
      <c r="I8" s="27"/>
      <c r="J8" s="56"/>
      <c r="M8" s="28"/>
    </row>
    <row r="9" spans="1:13" s="2" customFormat="1" ht="18.95" customHeight="1" x14ac:dyDescent="0.15">
      <c r="A9" s="14" t="s">
        <v>65</v>
      </c>
      <c r="B9" s="15">
        <v>944</v>
      </c>
      <c r="C9" s="56">
        <f t="shared" ref="C9:C28" si="0">B9/34438*100</f>
        <v>2.7411580231140018</v>
      </c>
      <c r="D9" s="15">
        <v>881</v>
      </c>
      <c r="E9" s="15">
        <v>36</v>
      </c>
      <c r="F9" s="15">
        <v>27</v>
      </c>
      <c r="G9" s="15">
        <v>21</v>
      </c>
      <c r="H9" s="15">
        <v>6</v>
      </c>
      <c r="I9" s="17">
        <v>937</v>
      </c>
      <c r="J9" s="56">
        <f t="shared" ref="J9:J28" si="1">I9/18329*100</f>
        <v>5.1121174095695343</v>
      </c>
      <c r="K9" s="15">
        <v>20</v>
      </c>
      <c r="L9" s="15">
        <v>20</v>
      </c>
      <c r="M9" s="19" t="s">
        <v>88</v>
      </c>
    </row>
    <row r="10" spans="1:13" s="2" customFormat="1" ht="18.95" customHeight="1" x14ac:dyDescent="0.15">
      <c r="A10" s="14" t="s">
        <v>66</v>
      </c>
      <c r="B10" s="15">
        <v>2</v>
      </c>
      <c r="C10" s="56">
        <f t="shared" si="0"/>
        <v>5.8075381845635633E-3</v>
      </c>
      <c r="D10" s="15">
        <v>1</v>
      </c>
      <c r="E10" s="15" t="s">
        <v>88</v>
      </c>
      <c r="F10" s="15">
        <v>1</v>
      </c>
      <c r="G10" s="15">
        <v>1</v>
      </c>
      <c r="H10" s="15" t="s">
        <v>88</v>
      </c>
      <c r="I10" s="17">
        <v>3</v>
      </c>
      <c r="J10" s="56">
        <f t="shared" si="1"/>
        <v>1.6367505046647388E-2</v>
      </c>
      <c r="K10" s="15">
        <v>2</v>
      </c>
      <c r="L10" s="15">
        <v>1</v>
      </c>
      <c r="M10" s="19">
        <v>1</v>
      </c>
    </row>
    <row r="11" spans="1:13" s="2" customFormat="1" ht="18.95" customHeight="1" x14ac:dyDescent="0.15">
      <c r="A11" s="14" t="s">
        <v>14</v>
      </c>
      <c r="B11" s="15">
        <v>2</v>
      </c>
      <c r="C11" s="56">
        <f t="shared" si="0"/>
        <v>5.8075381845635633E-3</v>
      </c>
      <c r="D11" s="61" t="s">
        <v>89</v>
      </c>
      <c r="E11" s="15" t="s">
        <v>88</v>
      </c>
      <c r="F11" s="15">
        <v>2</v>
      </c>
      <c r="G11" s="15">
        <v>1</v>
      </c>
      <c r="H11" s="15">
        <v>1</v>
      </c>
      <c r="I11" s="17" t="s">
        <v>88</v>
      </c>
      <c r="J11" s="18" t="s">
        <v>88</v>
      </c>
      <c r="K11" s="15" t="s">
        <v>88</v>
      </c>
      <c r="L11" s="15" t="s">
        <v>88</v>
      </c>
      <c r="M11" s="19" t="s">
        <v>88</v>
      </c>
    </row>
    <row r="12" spans="1:13" s="2" customFormat="1" ht="18.95" customHeight="1" x14ac:dyDescent="0.15">
      <c r="A12" s="14" t="s">
        <v>17</v>
      </c>
      <c r="B12" s="15">
        <f>SUM(B9:B11)</f>
        <v>948</v>
      </c>
      <c r="C12" s="50">
        <f t="shared" ref="C12:M12" si="2">SUM(C9:C11)</f>
        <v>2.7527730994831288</v>
      </c>
      <c r="D12" s="17">
        <f t="shared" si="2"/>
        <v>882</v>
      </c>
      <c r="E12" s="15">
        <f t="shared" si="2"/>
        <v>36</v>
      </c>
      <c r="F12" s="15">
        <f t="shared" si="2"/>
        <v>30</v>
      </c>
      <c r="G12" s="15">
        <f t="shared" si="2"/>
        <v>23</v>
      </c>
      <c r="H12" s="19">
        <f t="shared" si="2"/>
        <v>7</v>
      </c>
      <c r="I12" s="15">
        <f t="shared" si="2"/>
        <v>940</v>
      </c>
      <c r="J12" s="18">
        <f t="shared" si="2"/>
        <v>5.1284849146161813</v>
      </c>
      <c r="K12" s="15">
        <f t="shared" si="2"/>
        <v>22</v>
      </c>
      <c r="L12" s="15">
        <f t="shared" si="2"/>
        <v>21</v>
      </c>
      <c r="M12" s="19">
        <f t="shared" si="2"/>
        <v>1</v>
      </c>
    </row>
    <row r="13" spans="1:13" s="2" customFormat="1" ht="15" customHeight="1" x14ac:dyDescent="0.15">
      <c r="A13" s="14"/>
      <c r="B13" s="15"/>
      <c r="C13" s="56"/>
      <c r="D13" s="15"/>
      <c r="E13" s="15"/>
      <c r="F13" s="15"/>
      <c r="G13" s="15"/>
      <c r="H13" s="15"/>
      <c r="I13" s="17"/>
      <c r="J13" s="56"/>
      <c r="K13" s="15"/>
      <c r="L13" s="15"/>
      <c r="M13" s="19"/>
    </row>
    <row r="14" spans="1:13" s="2" customFormat="1" ht="18.95" customHeight="1" x14ac:dyDescent="0.15">
      <c r="A14" s="14" t="s">
        <v>67</v>
      </c>
      <c r="B14" s="15">
        <v>10</v>
      </c>
      <c r="C14" s="56">
        <f t="shared" si="0"/>
        <v>2.9037690922817817E-2</v>
      </c>
      <c r="D14" s="15">
        <v>2</v>
      </c>
      <c r="E14" s="15" t="s">
        <v>88</v>
      </c>
      <c r="F14" s="15">
        <v>8</v>
      </c>
      <c r="G14" s="15">
        <v>3</v>
      </c>
      <c r="H14" s="15">
        <v>5</v>
      </c>
      <c r="I14" s="17">
        <v>3</v>
      </c>
      <c r="J14" s="56">
        <f t="shared" si="1"/>
        <v>1.6367505046647388E-2</v>
      </c>
      <c r="K14" s="15">
        <v>1</v>
      </c>
      <c r="L14" s="15">
        <v>1</v>
      </c>
      <c r="M14" s="19" t="s">
        <v>88</v>
      </c>
    </row>
    <row r="15" spans="1:13" s="2" customFormat="1" ht="18.95" customHeight="1" x14ac:dyDescent="0.15">
      <c r="A15" s="14" t="s">
        <v>19</v>
      </c>
      <c r="B15" s="15">
        <v>3567</v>
      </c>
      <c r="C15" s="56">
        <f t="shared" si="0"/>
        <v>10.357744352169115</v>
      </c>
      <c r="D15" s="15">
        <v>582</v>
      </c>
      <c r="E15" s="15">
        <v>850</v>
      </c>
      <c r="F15" s="15">
        <v>2135</v>
      </c>
      <c r="G15" s="15">
        <v>1459</v>
      </c>
      <c r="H15" s="15">
        <v>676</v>
      </c>
      <c r="I15" s="17">
        <v>2409</v>
      </c>
      <c r="J15" s="56">
        <f t="shared" si="1"/>
        <v>13.143106552457853</v>
      </c>
      <c r="K15" s="15">
        <v>977</v>
      </c>
      <c r="L15" s="15">
        <v>863</v>
      </c>
      <c r="M15" s="19">
        <v>114</v>
      </c>
    </row>
    <row r="16" spans="1:13" s="2" customFormat="1" ht="18.95" customHeight="1" x14ac:dyDescent="0.15">
      <c r="A16" s="14" t="s">
        <v>20</v>
      </c>
      <c r="B16" s="15">
        <v>6361</v>
      </c>
      <c r="C16" s="56">
        <f t="shared" si="0"/>
        <v>18.470875196004414</v>
      </c>
      <c r="D16" s="15">
        <v>353</v>
      </c>
      <c r="E16" s="15">
        <v>1140</v>
      </c>
      <c r="F16" s="15">
        <v>4868</v>
      </c>
      <c r="G16" s="15">
        <v>3064</v>
      </c>
      <c r="H16" s="15">
        <v>1804</v>
      </c>
      <c r="I16" s="17">
        <v>2977</v>
      </c>
      <c r="J16" s="56">
        <f t="shared" si="1"/>
        <v>16.242020841289758</v>
      </c>
      <c r="K16" s="15">
        <v>1484</v>
      </c>
      <c r="L16" s="15">
        <v>1358</v>
      </c>
      <c r="M16" s="19">
        <v>126</v>
      </c>
    </row>
    <row r="17" spans="1:13" s="2" customFormat="1" ht="18.95" customHeight="1" x14ac:dyDescent="0.15">
      <c r="A17" s="14" t="s">
        <v>21</v>
      </c>
      <c r="B17" s="15">
        <f>SUM(B14:B16)</f>
        <v>9938</v>
      </c>
      <c r="C17" s="50">
        <f t="shared" ref="C17:M17" si="3">SUM(C14:C16)</f>
        <v>28.857657239096348</v>
      </c>
      <c r="D17" s="17">
        <f t="shared" si="3"/>
        <v>937</v>
      </c>
      <c r="E17" s="15">
        <f t="shared" si="3"/>
        <v>1990</v>
      </c>
      <c r="F17" s="15">
        <f t="shared" si="3"/>
        <v>7011</v>
      </c>
      <c r="G17" s="15">
        <f t="shared" si="3"/>
        <v>4526</v>
      </c>
      <c r="H17" s="19">
        <f t="shared" si="3"/>
        <v>2485</v>
      </c>
      <c r="I17" s="15">
        <f t="shared" si="3"/>
        <v>5389</v>
      </c>
      <c r="J17" s="18">
        <f t="shared" si="3"/>
        <v>29.401494898794258</v>
      </c>
      <c r="K17" s="15">
        <f t="shared" si="3"/>
        <v>2462</v>
      </c>
      <c r="L17" s="15">
        <f t="shared" si="3"/>
        <v>2222</v>
      </c>
      <c r="M17" s="19">
        <f t="shared" si="3"/>
        <v>240</v>
      </c>
    </row>
    <row r="18" spans="1:13" s="2" customFormat="1" ht="15" customHeight="1" x14ac:dyDescent="0.15">
      <c r="A18" s="14"/>
      <c r="B18" s="15"/>
      <c r="C18" s="56"/>
      <c r="D18" s="15"/>
      <c r="E18" s="15"/>
      <c r="F18" s="15"/>
      <c r="G18" s="15"/>
      <c r="H18" s="15"/>
      <c r="I18" s="17"/>
      <c r="J18" s="56"/>
      <c r="K18" s="15"/>
      <c r="L18" s="15"/>
      <c r="M18" s="19"/>
    </row>
    <row r="19" spans="1:13" s="2" customFormat="1" ht="18.95" customHeight="1" x14ac:dyDescent="0.15">
      <c r="A19" s="14" t="s">
        <v>68</v>
      </c>
      <c r="B19" s="15">
        <v>279</v>
      </c>
      <c r="C19" s="56">
        <f t="shared" si="0"/>
        <v>0.81015157674661709</v>
      </c>
      <c r="D19" s="15" t="s">
        <v>88</v>
      </c>
      <c r="E19" s="15">
        <v>24</v>
      </c>
      <c r="F19" s="15">
        <v>255</v>
      </c>
      <c r="G19" s="15">
        <v>176</v>
      </c>
      <c r="H19" s="15">
        <v>79</v>
      </c>
      <c r="I19" s="17">
        <v>33</v>
      </c>
      <c r="J19" s="56">
        <f t="shared" si="1"/>
        <v>0.18004255551312126</v>
      </c>
      <c r="K19" s="15">
        <v>9</v>
      </c>
      <c r="L19" s="15">
        <v>9</v>
      </c>
      <c r="M19" s="19" t="s">
        <v>88</v>
      </c>
    </row>
    <row r="20" spans="1:13" s="2" customFormat="1" ht="18.95" customHeight="1" x14ac:dyDescent="0.15">
      <c r="A20" s="14" t="s">
        <v>83</v>
      </c>
      <c r="B20" s="15">
        <v>2702</v>
      </c>
      <c r="C20" s="56">
        <f t="shared" si="0"/>
        <v>7.8459840873453741</v>
      </c>
      <c r="D20" s="15">
        <v>78</v>
      </c>
      <c r="E20" s="15">
        <v>240</v>
      </c>
      <c r="F20" s="15">
        <v>2384</v>
      </c>
      <c r="G20" s="15">
        <v>1581</v>
      </c>
      <c r="H20" s="15">
        <v>803</v>
      </c>
      <c r="I20" s="17">
        <v>821</v>
      </c>
      <c r="J20" s="56">
        <f t="shared" si="1"/>
        <v>4.4792405477658361</v>
      </c>
      <c r="K20" s="15">
        <v>503</v>
      </c>
      <c r="L20" s="15">
        <v>482</v>
      </c>
      <c r="M20" s="19">
        <v>21</v>
      </c>
    </row>
    <row r="21" spans="1:13" s="2" customFormat="1" ht="18.95" customHeight="1" x14ac:dyDescent="0.15">
      <c r="A21" s="14" t="s">
        <v>84</v>
      </c>
      <c r="B21" s="15">
        <v>7877</v>
      </c>
      <c r="C21" s="56">
        <f t="shared" si="0"/>
        <v>22.872989139903595</v>
      </c>
      <c r="D21" s="15">
        <v>897</v>
      </c>
      <c r="E21" s="15">
        <v>2201</v>
      </c>
      <c r="F21" s="15">
        <v>4779</v>
      </c>
      <c r="G21" s="15">
        <v>3122</v>
      </c>
      <c r="H21" s="15">
        <v>1657</v>
      </c>
      <c r="I21" s="17">
        <v>4554</v>
      </c>
      <c r="J21" s="56">
        <f t="shared" si="1"/>
        <v>24.845872660810738</v>
      </c>
      <c r="K21" s="15">
        <v>1456</v>
      </c>
      <c r="L21" s="15">
        <v>1387</v>
      </c>
      <c r="M21" s="19">
        <v>69</v>
      </c>
    </row>
    <row r="22" spans="1:13" s="2" customFormat="1" ht="18.95" customHeight="1" x14ac:dyDescent="0.15">
      <c r="A22" s="14" t="s">
        <v>72</v>
      </c>
      <c r="B22" s="15">
        <v>1819</v>
      </c>
      <c r="C22" s="56">
        <f t="shared" si="0"/>
        <v>5.2819559788605615</v>
      </c>
      <c r="D22" s="15">
        <v>33</v>
      </c>
      <c r="E22" s="15">
        <v>196</v>
      </c>
      <c r="F22" s="15">
        <v>1590</v>
      </c>
      <c r="G22" s="15">
        <v>954</v>
      </c>
      <c r="H22" s="15">
        <v>636</v>
      </c>
      <c r="I22" s="17">
        <v>487</v>
      </c>
      <c r="J22" s="56">
        <f t="shared" si="1"/>
        <v>2.656991652572426</v>
      </c>
      <c r="K22" s="15">
        <v>258</v>
      </c>
      <c r="L22" s="15">
        <v>257</v>
      </c>
      <c r="M22" s="19">
        <v>1</v>
      </c>
    </row>
    <row r="23" spans="1:13" s="2" customFormat="1" ht="18.95" customHeight="1" x14ac:dyDescent="0.15">
      <c r="A23" s="14" t="s">
        <v>73</v>
      </c>
      <c r="B23" s="15">
        <v>535</v>
      </c>
      <c r="C23" s="56">
        <f t="shared" si="0"/>
        <v>1.5535164643707533</v>
      </c>
      <c r="D23" s="15">
        <v>84</v>
      </c>
      <c r="E23" s="15">
        <v>72</v>
      </c>
      <c r="F23" s="15">
        <v>379</v>
      </c>
      <c r="G23" s="15">
        <v>240</v>
      </c>
      <c r="H23" s="15">
        <v>139</v>
      </c>
      <c r="I23" s="17">
        <v>238</v>
      </c>
      <c r="J23" s="56">
        <f t="shared" si="1"/>
        <v>1.2984887337006927</v>
      </c>
      <c r="K23" s="15">
        <v>82</v>
      </c>
      <c r="L23" s="15">
        <v>75</v>
      </c>
      <c r="M23" s="19">
        <v>7</v>
      </c>
    </row>
    <row r="24" spans="1:13" s="2" customFormat="1" ht="18.95" customHeight="1" x14ac:dyDescent="0.15">
      <c r="A24" s="14" t="s">
        <v>85</v>
      </c>
      <c r="B24" s="15">
        <v>8489</v>
      </c>
      <c r="C24" s="56">
        <f t="shared" si="0"/>
        <v>24.650095824380045</v>
      </c>
      <c r="D24" s="15">
        <v>760</v>
      </c>
      <c r="E24" s="15">
        <v>2112</v>
      </c>
      <c r="F24" s="15">
        <v>5617</v>
      </c>
      <c r="G24" s="15">
        <v>3971</v>
      </c>
      <c r="H24" s="15">
        <v>1646</v>
      </c>
      <c r="I24" s="17">
        <v>4957</v>
      </c>
      <c r="J24" s="56">
        <f t="shared" si="1"/>
        <v>27.044574172077034</v>
      </c>
      <c r="K24" s="15">
        <v>2085</v>
      </c>
      <c r="L24" s="15">
        <v>2006</v>
      </c>
      <c r="M24" s="19">
        <v>79</v>
      </c>
    </row>
    <row r="25" spans="1:13" s="2" customFormat="1" ht="18.95" customHeight="1" x14ac:dyDescent="0.15">
      <c r="A25" s="26" t="s">
        <v>79</v>
      </c>
      <c r="B25" s="15">
        <v>1720</v>
      </c>
      <c r="C25" s="56">
        <f t="shared" si="0"/>
        <v>4.9944828387246645</v>
      </c>
      <c r="D25" s="15">
        <v>3</v>
      </c>
      <c r="E25" s="15">
        <v>575</v>
      </c>
      <c r="F25" s="15">
        <v>1142</v>
      </c>
      <c r="G25" s="15">
        <v>794</v>
      </c>
      <c r="H25" s="15">
        <v>348</v>
      </c>
      <c r="I25" s="17">
        <v>803</v>
      </c>
      <c r="J25" s="56">
        <f t="shared" si="1"/>
        <v>4.3810355174859508</v>
      </c>
      <c r="K25" s="15">
        <v>225</v>
      </c>
      <c r="L25" s="15">
        <v>225</v>
      </c>
      <c r="M25" s="19" t="s">
        <v>88</v>
      </c>
    </row>
    <row r="26" spans="1:13" s="2" customFormat="1" ht="18.95" customHeight="1" x14ac:dyDescent="0.15">
      <c r="A26" s="14" t="s">
        <v>36</v>
      </c>
      <c r="B26" s="15">
        <f>SUM(B19:B25)</f>
        <v>23421</v>
      </c>
      <c r="C26" s="50">
        <f>SUM(C19:C25)</f>
        <v>68.009175910331606</v>
      </c>
      <c r="D26" s="17">
        <f t="shared" ref="D26:M26" si="4">SUM(D19:D25)</f>
        <v>1855</v>
      </c>
      <c r="E26" s="15">
        <f t="shared" si="4"/>
        <v>5420</v>
      </c>
      <c r="F26" s="15">
        <f t="shared" si="4"/>
        <v>16146</v>
      </c>
      <c r="G26" s="15">
        <f t="shared" si="4"/>
        <v>10838</v>
      </c>
      <c r="H26" s="19">
        <f t="shared" si="4"/>
        <v>5308</v>
      </c>
      <c r="I26" s="15">
        <f t="shared" si="4"/>
        <v>11893</v>
      </c>
      <c r="J26" s="18">
        <f t="shared" si="4"/>
        <v>64.886245839925806</v>
      </c>
      <c r="K26" s="15">
        <f t="shared" si="4"/>
        <v>4618</v>
      </c>
      <c r="L26" s="15">
        <f t="shared" si="4"/>
        <v>4441</v>
      </c>
      <c r="M26" s="19">
        <f t="shared" si="4"/>
        <v>177</v>
      </c>
    </row>
    <row r="27" spans="1:13" s="2" customFormat="1" ht="15" customHeight="1" x14ac:dyDescent="0.15">
      <c r="A27" s="14"/>
      <c r="C27" s="56"/>
      <c r="I27" s="27"/>
      <c r="J27" s="56"/>
      <c r="M27" s="28"/>
    </row>
    <row r="28" spans="1:13" s="2" customFormat="1" ht="18.95" customHeight="1" x14ac:dyDescent="0.15">
      <c r="A28" s="33" t="s">
        <v>80</v>
      </c>
      <c r="B28" s="34">
        <v>131</v>
      </c>
      <c r="C28" s="57">
        <f t="shared" si="0"/>
        <v>0.38039375108891343</v>
      </c>
      <c r="D28" s="34">
        <v>6</v>
      </c>
      <c r="E28" s="34">
        <v>53</v>
      </c>
      <c r="F28" s="34">
        <v>72</v>
      </c>
      <c r="G28" s="34">
        <v>51</v>
      </c>
      <c r="H28" s="34">
        <v>21</v>
      </c>
      <c r="I28" s="7">
        <v>107</v>
      </c>
      <c r="J28" s="57">
        <f t="shared" si="1"/>
        <v>0.58377434666375694</v>
      </c>
      <c r="K28" s="34">
        <v>48</v>
      </c>
      <c r="L28" s="34">
        <v>44</v>
      </c>
      <c r="M28" s="38">
        <v>4</v>
      </c>
    </row>
    <row r="29" spans="1:13" s="2" customFormat="1" ht="18.95" customHeight="1" x14ac:dyDescent="0.15">
      <c r="A29" s="39" t="s">
        <v>38</v>
      </c>
      <c r="F29" s="15"/>
      <c r="K29" s="15"/>
      <c r="M29" s="40"/>
    </row>
    <row r="30" spans="1:13" s="2" customFormat="1" ht="18.95" customHeight="1" x14ac:dyDescent="0.15">
      <c r="A30" s="39" t="s">
        <v>39</v>
      </c>
      <c r="F30" s="15"/>
      <c r="K30" s="15"/>
    </row>
    <row r="31" spans="1:13" s="2" customFormat="1" ht="18.95" customHeight="1" x14ac:dyDescent="0.15">
      <c r="A31" s="39" t="s">
        <v>40</v>
      </c>
      <c r="F31" s="15"/>
      <c r="K31" s="15"/>
    </row>
    <row r="32" spans="1:13" ht="18.95" customHeight="1" x14ac:dyDescent="0.15">
      <c r="A32" s="39" t="s">
        <v>41</v>
      </c>
    </row>
    <row r="41" spans="1:3" ht="18.95" customHeight="1" x14ac:dyDescent="0.15">
      <c r="A41" s="2"/>
      <c r="B41" s="2"/>
      <c r="C41" s="2"/>
    </row>
  </sheetData>
  <mergeCells count="10">
    <mergeCell ref="A4:A6"/>
    <mergeCell ref="B4:H4"/>
    <mergeCell ref="I4:M4"/>
    <mergeCell ref="B5:B6"/>
    <mergeCell ref="C5:C6"/>
    <mergeCell ref="D5:E5"/>
    <mergeCell ref="F5:H5"/>
    <mergeCell ref="I5:I6"/>
    <mergeCell ref="J5:J6"/>
    <mergeCell ref="K5:M5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landscape" r:id="rId1"/>
  <headerFooter alignWithMargins="0">
    <oddHeader>&amp;R&amp;"ＭＳ ゴシック,標準"四街道市　&amp;A.xlsx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94C3-462E-4D1C-8FE3-7CC68B1CD2EC}">
  <sheetPr>
    <tabColor theme="8" tint="0.79998168889431442"/>
  </sheetPr>
  <dimension ref="A1:C35"/>
  <sheetViews>
    <sheetView view="pageBreakPreview" zoomScaleNormal="100" zoomScaleSheetLayoutView="100" workbookViewId="0"/>
  </sheetViews>
  <sheetFormatPr defaultRowHeight="18.95" customHeight="1" x14ac:dyDescent="0.15"/>
  <cols>
    <col min="1" max="1" width="30.625" style="41" customWidth="1"/>
    <col min="2" max="3" width="10.625" style="41" customWidth="1"/>
    <col min="4" max="4" width="8.625" style="41" customWidth="1"/>
    <col min="5" max="16384" width="9" style="41"/>
  </cols>
  <sheetData>
    <row r="1" spans="1:3" s="2" customFormat="1" ht="18" customHeight="1" x14ac:dyDescent="0.15">
      <c r="A1" s="3" t="s">
        <v>133</v>
      </c>
    </row>
    <row r="2" spans="1:3" s="2" customFormat="1" ht="18" customHeight="1" x14ac:dyDescent="0.15">
      <c r="A2" s="3"/>
    </row>
    <row r="3" spans="1:3" s="2" customFormat="1" ht="18" customHeight="1" thickBot="1" x14ac:dyDescent="0.2">
      <c r="A3" s="4"/>
      <c r="B3" s="4"/>
      <c r="C3" s="66" t="s">
        <v>122</v>
      </c>
    </row>
    <row r="4" spans="1:3" s="2" customFormat="1" ht="18" customHeight="1" thickTop="1" x14ac:dyDescent="0.15">
      <c r="A4" s="67" t="s">
        <v>112</v>
      </c>
      <c r="B4" s="67" t="s">
        <v>113</v>
      </c>
      <c r="C4" s="60" t="s">
        <v>114</v>
      </c>
    </row>
    <row r="5" spans="1:3" s="2" customFormat="1" ht="18" customHeight="1" x14ac:dyDescent="0.15">
      <c r="A5" s="14" t="s">
        <v>4</v>
      </c>
      <c r="B5" s="68">
        <v>2245</v>
      </c>
      <c r="C5" s="69">
        <v>21190</v>
      </c>
    </row>
    <row r="6" spans="1:3" s="2" customFormat="1" ht="18" customHeight="1" x14ac:dyDescent="0.15">
      <c r="A6" s="8" t="s">
        <v>115</v>
      </c>
      <c r="B6" s="70">
        <v>6</v>
      </c>
      <c r="C6" s="13">
        <v>42</v>
      </c>
    </row>
    <row r="7" spans="1:3" s="2" customFormat="1" ht="18" customHeight="1" x14ac:dyDescent="0.15">
      <c r="A7" s="33" t="s">
        <v>17</v>
      </c>
      <c r="B7" s="71">
        <v>6</v>
      </c>
      <c r="C7" s="72">
        <v>42</v>
      </c>
    </row>
    <row r="8" spans="1:3" s="2" customFormat="1" ht="18" customHeight="1" x14ac:dyDescent="0.15">
      <c r="A8" s="14" t="s">
        <v>67</v>
      </c>
      <c r="B8" s="68" t="s">
        <v>15</v>
      </c>
      <c r="C8" s="19" t="s">
        <v>15</v>
      </c>
    </row>
    <row r="9" spans="1:3" s="2" customFormat="1" ht="18" customHeight="1" x14ac:dyDescent="0.15">
      <c r="A9" s="14" t="s">
        <v>19</v>
      </c>
      <c r="B9" s="68">
        <v>251</v>
      </c>
      <c r="C9" s="19">
        <v>1894</v>
      </c>
    </row>
    <row r="10" spans="1:3" s="2" customFormat="1" ht="18" customHeight="1" x14ac:dyDescent="0.15">
      <c r="A10" s="14" t="s">
        <v>20</v>
      </c>
      <c r="B10" s="68">
        <v>113</v>
      </c>
      <c r="C10" s="19">
        <v>1287</v>
      </c>
    </row>
    <row r="11" spans="1:3" s="2" customFormat="1" ht="18" customHeight="1" x14ac:dyDescent="0.15">
      <c r="A11" s="73" t="s">
        <v>21</v>
      </c>
      <c r="B11" s="74">
        <v>364</v>
      </c>
      <c r="C11" s="75">
        <v>3181</v>
      </c>
    </row>
    <row r="12" spans="1:3" s="2" customFormat="1" ht="18" customHeight="1" x14ac:dyDescent="0.15">
      <c r="A12" s="14" t="s">
        <v>22</v>
      </c>
      <c r="B12" s="68">
        <v>6</v>
      </c>
      <c r="C12" s="19">
        <v>30</v>
      </c>
    </row>
    <row r="13" spans="1:3" s="2" customFormat="1" ht="18" customHeight="1" x14ac:dyDescent="0.15">
      <c r="A13" s="14" t="s">
        <v>23</v>
      </c>
      <c r="B13" s="68">
        <v>6</v>
      </c>
      <c r="C13" s="19">
        <v>28</v>
      </c>
    </row>
    <row r="14" spans="1:3" s="2" customFormat="1" ht="18" customHeight="1" x14ac:dyDescent="0.15">
      <c r="A14" s="14" t="s">
        <v>123</v>
      </c>
      <c r="B14" s="68">
        <v>59</v>
      </c>
      <c r="C14" s="19">
        <v>1567</v>
      </c>
    </row>
    <row r="15" spans="1:3" s="2" customFormat="1" ht="18" customHeight="1" x14ac:dyDescent="0.15">
      <c r="A15" s="14" t="s">
        <v>25</v>
      </c>
      <c r="B15" s="68">
        <v>629</v>
      </c>
      <c r="C15" s="19">
        <v>5748</v>
      </c>
    </row>
    <row r="16" spans="1:3" s="2" customFormat="1" ht="18" customHeight="1" x14ac:dyDescent="0.15">
      <c r="A16" s="14" t="s">
        <v>26</v>
      </c>
      <c r="B16" s="68">
        <v>28</v>
      </c>
      <c r="C16" s="19">
        <v>329</v>
      </c>
    </row>
    <row r="17" spans="1:3" s="2" customFormat="1" ht="18" customHeight="1" x14ac:dyDescent="0.15">
      <c r="A17" s="14" t="s">
        <v>119</v>
      </c>
      <c r="B17" s="68">
        <v>80</v>
      </c>
      <c r="C17" s="19">
        <v>363</v>
      </c>
    </row>
    <row r="18" spans="1:3" s="2" customFormat="1" ht="18" customHeight="1" x14ac:dyDescent="0.15">
      <c r="A18" s="26" t="s">
        <v>74</v>
      </c>
      <c r="B18" s="68">
        <v>239</v>
      </c>
      <c r="C18" s="19">
        <v>1670</v>
      </c>
    </row>
    <row r="19" spans="1:3" s="2" customFormat="1" ht="18" customHeight="1" x14ac:dyDescent="0.15">
      <c r="A19" s="14" t="s">
        <v>32</v>
      </c>
      <c r="B19" s="68">
        <v>184</v>
      </c>
      <c r="C19" s="19">
        <v>2850</v>
      </c>
    </row>
    <row r="20" spans="1:3" s="2" customFormat="1" ht="18" customHeight="1" x14ac:dyDescent="0.15">
      <c r="A20" s="14" t="s">
        <v>31</v>
      </c>
      <c r="B20" s="68">
        <v>157</v>
      </c>
      <c r="C20" s="19">
        <v>1736</v>
      </c>
    </row>
    <row r="21" spans="1:3" s="2" customFormat="1" ht="18" customHeight="1" x14ac:dyDescent="0.15">
      <c r="A21" s="14" t="s">
        <v>33</v>
      </c>
      <c r="B21" s="68">
        <v>12</v>
      </c>
      <c r="C21" s="19">
        <v>269</v>
      </c>
    </row>
    <row r="22" spans="1:3" s="2" customFormat="1" ht="18" customHeight="1" x14ac:dyDescent="0.15">
      <c r="A22" s="26" t="s">
        <v>34</v>
      </c>
      <c r="B22" s="68">
        <v>460</v>
      </c>
      <c r="C22" s="19">
        <v>2681</v>
      </c>
    </row>
    <row r="23" spans="1:3" s="2" customFormat="1" ht="18" customHeight="1" x14ac:dyDescent="0.15">
      <c r="A23" s="29" t="s">
        <v>35</v>
      </c>
      <c r="B23" s="76">
        <v>15</v>
      </c>
      <c r="C23" s="23">
        <v>696</v>
      </c>
    </row>
    <row r="24" spans="1:3" s="2" customFormat="1" ht="18" customHeight="1" x14ac:dyDescent="0.15">
      <c r="A24" s="77" t="s">
        <v>36</v>
      </c>
      <c r="B24" s="33">
        <v>1875</v>
      </c>
      <c r="C24" s="38">
        <v>17967</v>
      </c>
    </row>
    <row r="25" spans="1:3" s="2" customFormat="1" ht="18" customHeight="1" x14ac:dyDescent="0.15">
      <c r="A25" s="39" t="s">
        <v>124</v>
      </c>
      <c r="C25" s="40"/>
    </row>
    <row r="26" spans="1:3" ht="18" customHeight="1" x14ac:dyDescent="0.15">
      <c r="A26" s="79"/>
    </row>
    <row r="27" spans="1:3" ht="18" customHeight="1" x14ac:dyDescent="0.15"/>
    <row r="35" spans="1:2" ht="18.95" customHeight="1" x14ac:dyDescent="0.15">
      <c r="A35" s="2"/>
      <c r="B35" s="2"/>
    </row>
  </sheetData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&amp;R（&amp;D印刷）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06EA-7C10-4106-BD33-248DD49818A2}">
  <sheetPr>
    <tabColor theme="8" tint="0.79998168889431442"/>
  </sheetPr>
  <dimension ref="A1:C35"/>
  <sheetViews>
    <sheetView view="pageBreakPreview" zoomScaleNormal="100" zoomScaleSheetLayoutView="100" workbookViewId="0"/>
  </sheetViews>
  <sheetFormatPr defaultRowHeight="18.95" customHeight="1" x14ac:dyDescent="0.15"/>
  <cols>
    <col min="1" max="1" width="30.625" style="41" customWidth="1"/>
    <col min="2" max="3" width="10.625" style="41" customWidth="1"/>
    <col min="4" max="4" width="8.625" style="41" customWidth="1"/>
    <col min="5" max="16384" width="9" style="41"/>
  </cols>
  <sheetData>
    <row r="1" spans="1:3" s="2" customFormat="1" ht="18" customHeight="1" x14ac:dyDescent="0.15">
      <c r="A1" s="3" t="s">
        <v>133</v>
      </c>
    </row>
    <row r="2" spans="1:3" s="2" customFormat="1" ht="18" customHeight="1" x14ac:dyDescent="0.15">
      <c r="A2" s="3"/>
    </row>
    <row r="3" spans="1:3" s="2" customFormat="1" ht="18" customHeight="1" thickBot="1" x14ac:dyDescent="0.2">
      <c r="A3" s="4"/>
      <c r="B3" s="4"/>
      <c r="C3" s="66" t="s">
        <v>125</v>
      </c>
    </row>
    <row r="4" spans="1:3" s="2" customFormat="1" ht="18" customHeight="1" thickTop="1" x14ac:dyDescent="0.15">
      <c r="A4" s="67" t="s">
        <v>112</v>
      </c>
      <c r="B4" s="67" t="s">
        <v>113</v>
      </c>
      <c r="C4" s="60" t="s">
        <v>114</v>
      </c>
    </row>
    <row r="5" spans="1:3" s="2" customFormat="1" ht="18" customHeight="1" x14ac:dyDescent="0.15">
      <c r="A5" s="14" t="s">
        <v>4</v>
      </c>
      <c r="B5" s="68">
        <v>2555</v>
      </c>
      <c r="C5" s="69">
        <v>23303</v>
      </c>
    </row>
    <row r="6" spans="1:3" s="2" customFormat="1" ht="18" customHeight="1" x14ac:dyDescent="0.15">
      <c r="A6" s="8" t="s">
        <v>115</v>
      </c>
      <c r="B6" s="70">
        <v>5</v>
      </c>
      <c r="C6" s="13">
        <v>28</v>
      </c>
    </row>
    <row r="7" spans="1:3" s="2" customFormat="1" ht="18" customHeight="1" x14ac:dyDescent="0.15">
      <c r="A7" s="33" t="s">
        <v>17</v>
      </c>
      <c r="B7" s="71">
        <v>5</v>
      </c>
      <c r="C7" s="72">
        <v>28</v>
      </c>
    </row>
    <row r="8" spans="1:3" s="2" customFormat="1" ht="18" customHeight="1" x14ac:dyDescent="0.15">
      <c r="A8" s="14" t="s">
        <v>67</v>
      </c>
      <c r="B8" s="68" t="s">
        <v>15</v>
      </c>
      <c r="C8" s="19" t="s">
        <v>15</v>
      </c>
    </row>
    <row r="9" spans="1:3" s="2" customFormat="1" ht="18" customHeight="1" x14ac:dyDescent="0.15">
      <c r="A9" s="14" t="s">
        <v>19</v>
      </c>
      <c r="B9" s="68">
        <v>346</v>
      </c>
      <c r="C9" s="19">
        <v>2400</v>
      </c>
    </row>
    <row r="10" spans="1:3" s="2" customFormat="1" ht="18" customHeight="1" x14ac:dyDescent="0.15">
      <c r="A10" s="20" t="s">
        <v>20</v>
      </c>
      <c r="B10" s="76">
        <v>143</v>
      </c>
      <c r="C10" s="23">
        <v>1422</v>
      </c>
    </row>
    <row r="11" spans="1:3" s="2" customFormat="1" ht="18" customHeight="1" x14ac:dyDescent="0.15">
      <c r="A11" s="33" t="s">
        <v>21</v>
      </c>
      <c r="B11" s="71">
        <v>489</v>
      </c>
      <c r="C11" s="72">
        <v>3822</v>
      </c>
    </row>
    <row r="12" spans="1:3" s="2" customFormat="1" ht="18" customHeight="1" x14ac:dyDescent="0.15">
      <c r="A12" s="14" t="s">
        <v>22</v>
      </c>
      <c r="B12" s="68">
        <v>3</v>
      </c>
      <c r="C12" s="19">
        <v>27</v>
      </c>
    </row>
    <row r="13" spans="1:3" s="2" customFormat="1" ht="18" customHeight="1" x14ac:dyDescent="0.15">
      <c r="A13" s="14" t="s">
        <v>23</v>
      </c>
      <c r="B13" s="68">
        <v>12</v>
      </c>
      <c r="C13" s="19">
        <v>62</v>
      </c>
    </row>
    <row r="14" spans="1:3" s="2" customFormat="1" ht="18" customHeight="1" x14ac:dyDescent="0.15">
      <c r="A14" s="14" t="s">
        <v>123</v>
      </c>
      <c r="B14" s="68">
        <v>75</v>
      </c>
      <c r="C14" s="19">
        <v>1899</v>
      </c>
    </row>
    <row r="15" spans="1:3" s="2" customFormat="1" ht="18" customHeight="1" x14ac:dyDescent="0.15">
      <c r="A15" s="14" t="s">
        <v>25</v>
      </c>
      <c r="B15" s="68">
        <v>657</v>
      </c>
      <c r="C15" s="19">
        <v>5603</v>
      </c>
    </row>
    <row r="16" spans="1:3" s="2" customFormat="1" ht="18" customHeight="1" x14ac:dyDescent="0.15">
      <c r="A16" s="14" t="s">
        <v>26</v>
      </c>
      <c r="B16" s="68">
        <v>31</v>
      </c>
      <c r="C16" s="19">
        <v>331</v>
      </c>
    </row>
    <row r="17" spans="1:3" s="2" customFormat="1" ht="18" customHeight="1" x14ac:dyDescent="0.15">
      <c r="A17" s="14" t="s">
        <v>119</v>
      </c>
      <c r="B17" s="68">
        <v>160</v>
      </c>
      <c r="C17" s="19">
        <v>762</v>
      </c>
    </row>
    <row r="18" spans="1:3" s="2" customFormat="1" ht="18" customHeight="1" x14ac:dyDescent="0.15">
      <c r="A18" s="26" t="s">
        <v>74</v>
      </c>
      <c r="B18" s="68">
        <v>279</v>
      </c>
      <c r="C18" s="19">
        <v>1962</v>
      </c>
    </row>
    <row r="19" spans="1:3" s="2" customFormat="1" ht="18" customHeight="1" x14ac:dyDescent="0.15">
      <c r="A19" s="14" t="s">
        <v>32</v>
      </c>
      <c r="B19" s="68">
        <v>187</v>
      </c>
      <c r="C19" s="19">
        <v>3306</v>
      </c>
    </row>
    <row r="20" spans="1:3" s="2" customFormat="1" ht="18" customHeight="1" x14ac:dyDescent="0.15">
      <c r="A20" s="14" t="s">
        <v>31</v>
      </c>
      <c r="B20" s="68">
        <v>161</v>
      </c>
      <c r="C20" s="19">
        <v>1869</v>
      </c>
    </row>
    <row r="21" spans="1:3" s="2" customFormat="1" ht="18" customHeight="1" x14ac:dyDescent="0.15">
      <c r="A21" s="14" t="s">
        <v>33</v>
      </c>
      <c r="B21" s="68">
        <v>11</v>
      </c>
      <c r="C21" s="19">
        <v>107</v>
      </c>
    </row>
    <row r="22" spans="1:3" s="2" customFormat="1" ht="18" customHeight="1" x14ac:dyDescent="0.15">
      <c r="A22" s="26" t="s">
        <v>34</v>
      </c>
      <c r="B22" s="68">
        <v>472</v>
      </c>
      <c r="C22" s="19">
        <v>2751</v>
      </c>
    </row>
    <row r="23" spans="1:3" s="2" customFormat="1" ht="18" customHeight="1" x14ac:dyDescent="0.15">
      <c r="A23" s="29" t="s">
        <v>35</v>
      </c>
      <c r="B23" s="76">
        <v>13</v>
      </c>
      <c r="C23" s="23">
        <v>774</v>
      </c>
    </row>
    <row r="24" spans="1:3" s="2" customFormat="1" ht="18" customHeight="1" x14ac:dyDescent="0.15">
      <c r="A24" s="77" t="s">
        <v>36</v>
      </c>
      <c r="B24" s="33">
        <v>2061</v>
      </c>
      <c r="C24" s="38">
        <v>19453</v>
      </c>
    </row>
    <row r="25" spans="1:3" s="2" customFormat="1" ht="18" customHeight="1" x14ac:dyDescent="0.15">
      <c r="A25" s="39" t="s">
        <v>126</v>
      </c>
      <c r="C25" s="40"/>
    </row>
    <row r="26" spans="1:3" ht="20.100000000000001" customHeight="1" x14ac:dyDescent="0.15">
      <c r="A26" s="79"/>
    </row>
    <row r="35" spans="1:2" ht="18.95" customHeight="1" x14ac:dyDescent="0.15">
      <c r="A35" s="2"/>
      <c r="B35" s="2"/>
    </row>
  </sheetData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&amp;R（&amp;D印刷）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8A48E-0B34-4802-B965-1C5286880160}">
  <sheetPr>
    <tabColor theme="8" tint="0.79998168889431442"/>
  </sheetPr>
  <dimension ref="A1:C36"/>
  <sheetViews>
    <sheetView view="pageBreakPreview" zoomScaleNormal="100" zoomScaleSheetLayoutView="100" workbookViewId="0"/>
  </sheetViews>
  <sheetFormatPr defaultRowHeight="18.95" customHeight="1" x14ac:dyDescent="0.15"/>
  <cols>
    <col min="1" max="1" width="30.625" style="41" customWidth="1"/>
    <col min="2" max="3" width="10.625" style="41" customWidth="1"/>
    <col min="4" max="4" width="8.625" style="41" customWidth="1"/>
    <col min="5" max="16384" width="9" style="41"/>
  </cols>
  <sheetData>
    <row r="1" spans="1:3" s="2" customFormat="1" ht="18" customHeight="1" x14ac:dyDescent="0.15">
      <c r="A1" s="3" t="s">
        <v>133</v>
      </c>
    </row>
    <row r="2" spans="1:3" s="2" customFormat="1" ht="18" customHeight="1" x14ac:dyDescent="0.15">
      <c r="A2" s="3"/>
    </row>
    <row r="3" spans="1:3" s="2" customFormat="1" ht="18" customHeight="1" thickBot="1" x14ac:dyDescent="0.2">
      <c r="A3" s="4"/>
      <c r="B3" s="4"/>
      <c r="C3" s="66" t="s">
        <v>127</v>
      </c>
    </row>
    <row r="4" spans="1:3" s="2" customFormat="1" ht="18" customHeight="1" thickTop="1" x14ac:dyDescent="0.15">
      <c r="A4" s="67" t="s">
        <v>112</v>
      </c>
      <c r="B4" s="67" t="s">
        <v>113</v>
      </c>
      <c r="C4" s="60" t="s">
        <v>114</v>
      </c>
    </row>
    <row r="5" spans="1:3" s="2" customFormat="1" ht="18" customHeight="1" x14ac:dyDescent="0.15">
      <c r="A5" s="14" t="s">
        <v>4</v>
      </c>
      <c r="B5" s="68">
        <v>2423</v>
      </c>
      <c r="C5" s="69">
        <v>21124</v>
      </c>
    </row>
    <row r="6" spans="1:3" s="2" customFormat="1" ht="18" customHeight="1" x14ac:dyDescent="0.15">
      <c r="A6" s="8" t="s">
        <v>115</v>
      </c>
      <c r="B6" s="70">
        <v>6</v>
      </c>
      <c r="C6" s="13">
        <v>48</v>
      </c>
    </row>
    <row r="7" spans="1:3" s="2" customFormat="1" ht="18" customHeight="1" x14ac:dyDescent="0.15">
      <c r="A7" s="33" t="s">
        <v>17</v>
      </c>
      <c r="B7" s="71">
        <v>6</v>
      </c>
      <c r="C7" s="72">
        <v>48</v>
      </c>
    </row>
    <row r="8" spans="1:3" s="2" customFormat="1" ht="18" customHeight="1" x14ac:dyDescent="0.15">
      <c r="A8" s="14" t="s">
        <v>18</v>
      </c>
      <c r="B8" s="68" t="s">
        <v>116</v>
      </c>
      <c r="C8" s="19" t="s">
        <v>116</v>
      </c>
    </row>
    <row r="9" spans="1:3" s="2" customFormat="1" ht="18" customHeight="1" x14ac:dyDescent="0.15">
      <c r="A9" s="14" t="s">
        <v>19</v>
      </c>
      <c r="B9" s="68">
        <v>312</v>
      </c>
      <c r="C9" s="19">
        <v>2330</v>
      </c>
    </row>
    <row r="10" spans="1:3" s="2" customFormat="1" ht="18" customHeight="1" x14ac:dyDescent="0.15">
      <c r="A10" s="14" t="s">
        <v>20</v>
      </c>
      <c r="B10" s="68">
        <v>144</v>
      </c>
      <c r="C10" s="19">
        <v>1400</v>
      </c>
    </row>
    <row r="11" spans="1:3" s="2" customFormat="1" ht="18" customHeight="1" x14ac:dyDescent="0.15">
      <c r="A11" s="73" t="s">
        <v>21</v>
      </c>
      <c r="B11" s="74">
        <v>456</v>
      </c>
      <c r="C11" s="75">
        <v>3730</v>
      </c>
    </row>
    <row r="12" spans="1:3" s="2" customFormat="1" ht="18" customHeight="1" x14ac:dyDescent="0.15">
      <c r="A12" s="14" t="s">
        <v>22</v>
      </c>
      <c r="B12" s="68">
        <v>3</v>
      </c>
      <c r="C12" s="19">
        <v>12</v>
      </c>
    </row>
    <row r="13" spans="1:3" s="2" customFormat="1" ht="18" customHeight="1" x14ac:dyDescent="0.15">
      <c r="A13" s="14" t="s">
        <v>23</v>
      </c>
      <c r="B13" s="68">
        <v>17</v>
      </c>
      <c r="C13" s="19">
        <v>87</v>
      </c>
    </row>
    <row r="14" spans="1:3" s="2" customFormat="1" ht="18" customHeight="1" x14ac:dyDescent="0.15">
      <c r="A14" s="14" t="s">
        <v>24</v>
      </c>
      <c r="B14" s="68">
        <v>70</v>
      </c>
      <c r="C14" s="19">
        <v>1859</v>
      </c>
    </row>
    <row r="15" spans="1:3" s="2" customFormat="1" ht="18" customHeight="1" x14ac:dyDescent="0.15">
      <c r="A15" s="14" t="s">
        <v>25</v>
      </c>
      <c r="B15" s="68">
        <v>620</v>
      </c>
      <c r="C15" s="19">
        <v>5143</v>
      </c>
    </row>
    <row r="16" spans="1:3" s="2" customFormat="1" ht="18" customHeight="1" x14ac:dyDescent="0.15">
      <c r="A16" s="14" t="s">
        <v>26</v>
      </c>
      <c r="B16" s="68">
        <v>29</v>
      </c>
      <c r="C16" s="19">
        <v>298</v>
      </c>
    </row>
    <row r="17" spans="1:3" s="2" customFormat="1" ht="18" customHeight="1" x14ac:dyDescent="0.15">
      <c r="A17" s="14" t="s">
        <v>27</v>
      </c>
      <c r="B17" s="68">
        <v>150</v>
      </c>
      <c r="C17" s="19">
        <v>519</v>
      </c>
    </row>
    <row r="18" spans="1:3" s="2" customFormat="1" ht="18" customHeight="1" x14ac:dyDescent="0.15">
      <c r="A18" s="26" t="s">
        <v>28</v>
      </c>
      <c r="B18" s="68">
        <v>80</v>
      </c>
      <c r="C18" s="19">
        <v>600</v>
      </c>
    </row>
    <row r="19" spans="1:3" s="2" customFormat="1" ht="18" customHeight="1" x14ac:dyDescent="0.15">
      <c r="A19" s="14" t="s">
        <v>29</v>
      </c>
      <c r="B19" s="68">
        <v>257</v>
      </c>
      <c r="C19" s="19">
        <v>1954</v>
      </c>
    </row>
    <row r="20" spans="1:3" s="2" customFormat="1" ht="18" customHeight="1" x14ac:dyDescent="0.15">
      <c r="A20" s="14" t="s">
        <v>30</v>
      </c>
      <c r="B20" s="68">
        <v>257</v>
      </c>
      <c r="C20" s="19">
        <v>1213</v>
      </c>
    </row>
    <row r="21" spans="1:3" s="2" customFormat="1" ht="18" customHeight="1" x14ac:dyDescent="0.15">
      <c r="A21" s="14" t="s">
        <v>31</v>
      </c>
      <c r="B21" s="68">
        <v>126</v>
      </c>
      <c r="C21" s="19">
        <v>815</v>
      </c>
    </row>
    <row r="22" spans="1:3" s="2" customFormat="1" ht="18" customHeight="1" x14ac:dyDescent="0.15">
      <c r="A22" s="14" t="s">
        <v>32</v>
      </c>
      <c r="B22" s="68">
        <v>206</v>
      </c>
      <c r="C22" s="19">
        <v>3614</v>
      </c>
    </row>
    <row r="23" spans="1:3" s="2" customFormat="1" ht="18" customHeight="1" x14ac:dyDescent="0.15">
      <c r="A23" s="14" t="s">
        <v>33</v>
      </c>
      <c r="B23" s="68">
        <v>11</v>
      </c>
      <c r="C23" s="19">
        <v>111</v>
      </c>
    </row>
    <row r="24" spans="1:3" s="2" customFormat="1" ht="18" customHeight="1" x14ac:dyDescent="0.15">
      <c r="A24" s="26" t="s">
        <v>34</v>
      </c>
      <c r="B24" s="68">
        <v>135</v>
      </c>
      <c r="C24" s="19">
        <v>1121</v>
      </c>
    </row>
    <row r="25" spans="1:3" s="2" customFormat="1" ht="18" customHeight="1" x14ac:dyDescent="0.15">
      <c r="A25" s="77" t="s">
        <v>36</v>
      </c>
      <c r="B25" s="33">
        <v>1961</v>
      </c>
      <c r="C25" s="38">
        <v>17346</v>
      </c>
    </row>
    <row r="26" spans="1:3" s="2" customFormat="1" ht="18" customHeight="1" x14ac:dyDescent="0.15">
      <c r="A26" s="39" t="s">
        <v>126</v>
      </c>
      <c r="C26" s="40"/>
    </row>
    <row r="27" spans="1:3" ht="18" customHeight="1" x14ac:dyDescent="0.15">
      <c r="A27" s="79"/>
    </row>
    <row r="36" spans="1:2" ht="18.95" customHeight="1" x14ac:dyDescent="0.15">
      <c r="A36" s="2"/>
      <c r="B36" s="2"/>
    </row>
  </sheetData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&amp;R（&amp;D印刷）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91C0-EC5D-4B5C-B2FD-E088215663EE}">
  <sheetPr>
    <tabColor theme="8" tint="0.79998168889431442"/>
  </sheetPr>
  <dimension ref="A1:C38"/>
  <sheetViews>
    <sheetView view="pageBreakPreview" zoomScaleNormal="100" zoomScaleSheetLayoutView="100" workbookViewId="0"/>
  </sheetViews>
  <sheetFormatPr defaultRowHeight="18.95" customHeight="1" x14ac:dyDescent="0.15"/>
  <cols>
    <col min="1" max="1" width="30.625" style="41" customWidth="1"/>
    <col min="2" max="3" width="10.625" style="41" customWidth="1"/>
    <col min="4" max="4" width="8.625" style="41" customWidth="1"/>
    <col min="5" max="16384" width="9" style="41"/>
  </cols>
  <sheetData>
    <row r="1" spans="1:3" s="2" customFormat="1" ht="18" customHeight="1" x14ac:dyDescent="0.15">
      <c r="A1" s="3" t="s">
        <v>133</v>
      </c>
    </row>
    <row r="2" spans="1:3" s="2" customFormat="1" ht="18" customHeight="1" x14ac:dyDescent="0.15"/>
    <row r="3" spans="1:3" s="2" customFormat="1" ht="18" customHeight="1" thickBot="1" x14ac:dyDescent="0.2">
      <c r="A3" s="4"/>
      <c r="B3" s="4"/>
      <c r="C3" s="66" t="s">
        <v>128</v>
      </c>
    </row>
    <row r="4" spans="1:3" s="2" customFormat="1" ht="18" customHeight="1" thickTop="1" x14ac:dyDescent="0.15">
      <c r="A4" s="67" t="s">
        <v>112</v>
      </c>
      <c r="B4" s="67" t="s">
        <v>113</v>
      </c>
      <c r="C4" s="60" t="s">
        <v>114</v>
      </c>
    </row>
    <row r="5" spans="1:3" s="2" customFormat="1" ht="18" customHeight="1" x14ac:dyDescent="0.15">
      <c r="A5" s="14" t="s">
        <v>4</v>
      </c>
      <c r="B5" s="68">
        <v>2496</v>
      </c>
      <c r="C5" s="69">
        <v>24596</v>
      </c>
    </row>
    <row r="6" spans="1:3" s="2" customFormat="1" ht="18" customHeight="1" x14ac:dyDescent="0.15">
      <c r="A6" s="80" t="s">
        <v>13</v>
      </c>
      <c r="B6" s="81">
        <v>9</v>
      </c>
      <c r="C6" s="69">
        <v>67</v>
      </c>
    </row>
    <row r="7" spans="1:3" s="2" customFormat="1" ht="18" customHeight="1" x14ac:dyDescent="0.15">
      <c r="A7" s="20" t="s">
        <v>14</v>
      </c>
      <c r="B7" s="76" t="s">
        <v>15</v>
      </c>
      <c r="C7" s="23" t="s">
        <v>15</v>
      </c>
    </row>
    <row r="8" spans="1:3" s="2" customFormat="1" ht="18" customHeight="1" x14ac:dyDescent="0.15">
      <c r="A8" s="33" t="s">
        <v>17</v>
      </c>
      <c r="B8" s="71">
        <v>9</v>
      </c>
      <c r="C8" s="72">
        <v>67</v>
      </c>
    </row>
    <row r="9" spans="1:3" s="2" customFormat="1" ht="18" customHeight="1" x14ac:dyDescent="0.15">
      <c r="A9" s="14" t="s">
        <v>18</v>
      </c>
      <c r="B9" s="68" t="s">
        <v>15</v>
      </c>
      <c r="C9" s="19" t="s">
        <v>15</v>
      </c>
    </row>
    <row r="10" spans="1:3" s="2" customFormat="1" ht="18" customHeight="1" x14ac:dyDescent="0.15">
      <c r="A10" s="14" t="s">
        <v>19</v>
      </c>
      <c r="B10" s="68">
        <v>294</v>
      </c>
      <c r="C10" s="19">
        <v>1862</v>
      </c>
    </row>
    <row r="11" spans="1:3" s="2" customFormat="1" ht="18" customHeight="1" x14ac:dyDescent="0.15">
      <c r="A11" s="20" t="s">
        <v>20</v>
      </c>
      <c r="B11" s="76">
        <v>151</v>
      </c>
      <c r="C11" s="23">
        <v>1582</v>
      </c>
    </row>
    <row r="12" spans="1:3" s="2" customFormat="1" ht="18" customHeight="1" x14ac:dyDescent="0.15">
      <c r="A12" s="33" t="s">
        <v>21</v>
      </c>
      <c r="B12" s="71">
        <v>445</v>
      </c>
      <c r="C12" s="72">
        <v>3444</v>
      </c>
    </row>
    <row r="13" spans="1:3" s="2" customFormat="1" ht="18" customHeight="1" x14ac:dyDescent="0.15">
      <c r="A13" s="14" t="s">
        <v>22</v>
      </c>
      <c r="B13" s="68">
        <v>1</v>
      </c>
      <c r="C13" s="19">
        <v>24</v>
      </c>
    </row>
    <row r="14" spans="1:3" s="2" customFormat="1" ht="18" customHeight="1" x14ac:dyDescent="0.15">
      <c r="A14" s="14" t="s">
        <v>23</v>
      </c>
      <c r="B14" s="68">
        <v>16</v>
      </c>
      <c r="C14" s="19">
        <v>76</v>
      </c>
    </row>
    <row r="15" spans="1:3" s="2" customFormat="1" ht="18" customHeight="1" x14ac:dyDescent="0.15">
      <c r="A15" s="14" t="s">
        <v>24</v>
      </c>
      <c r="B15" s="68">
        <v>68</v>
      </c>
      <c r="C15" s="19">
        <v>1850</v>
      </c>
    </row>
    <row r="16" spans="1:3" s="2" customFormat="1" ht="18" customHeight="1" x14ac:dyDescent="0.15">
      <c r="A16" s="14" t="s">
        <v>25</v>
      </c>
      <c r="B16" s="68">
        <v>630</v>
      </c>
      <c r="C16" s="19">
        <v>5391</v>
      </c>
    </row>
    <row r="17" spans="1:3" s="2" customFormat="1" ht="18" customHeight="1" x14ac:dyDescent="0.15">
      <c r="A17" s="14" t="s">
        <v>26</v>
      </c>
      <c r="B17" s="68">
        <v>27</v>
      </c>
      <c r="C17" s="19">
        <v>271</v>
      </c>
    </row>
    <row r="18" spans="1:3" s="2" customFormat="1" ht="18" customHeight="1" x14ac:dyDescent="0.15">
      <c r="A18" s="14" t="s">
        <v>27</v>
      </c>
      <c r="B18" s="68">
        <v>158</v>
      </c>
      <c r="C18" s="19">
        <v>583</v>
      </c>
    </row>
    <row r="19" spans="1:3" s="2" customFormat="1" ht="18" customHeight="1" x14ac:dyDescent="0.15">
      <c r="A19" s="26" t="s">
        <v>28</v>
      </c>
      <c r="B19" s="68">
        <v>79</v>
      </c>
      <c r="C19" s="19">
        <v>814</v>
      </c>
    </row>
    <row r="20" spans="1:3" s="2" customFormat="1" ht="18" customHeight="1" x14ac:dyDescent="0.15">
      <c r="A20" s="14" t="s">
        <v>29</v>
      </c>
      <c r="B20" s="68">
        <v>252</v>
      </c>
      <c r="C20" s="19">
        <v>1994</v>
      </c>
    </row>
    <row r="21" spans="1:3" s="2" customFormat="1" ht="18" customHeight="1" x14ac:dyDescent="0.15">
      <c r="A21" s="14" t="s">
        <v>30</v>
      </c>
      <c r="B21" s="68">
        <v>249</v>
      </c>
      <c r="C21" s="19">
        <v>1183</v>
      </c>
    </row>
    <row r="22" spans="1:3" s="2" customFormat="1" ht="18" customHeight="1" x14ac:dyDescent="0.15">
      <c r="A22" s="14" t="s">
        <v>31</v>
      </c>
      <c r="B22" s="68">
        <v>157</v>
      </c>
      <c r="C22" s="19">
        <v>1833</v>
      </c>
    </row>
    <row r="23" spans="1:3" s="2" customFormat="1" ht="18" customHeight="1" x14ac:dyDescent="0.15">
      <c r="A23" s="14" t="s">
        <v>32</v>
      </c>
      <c r="B23" s="68">
        <v>240</v>
      </c>
      <c r="C23" s="19">
        <v>4048</v>
      </c>
    </row>
    <row r="24" spans="1:3" s="2" customFormat="1" ht="18" customHeight="1" x14ac:dyDescent="0.15">
      <c r="A24" s="14" t="s">
        <v>33</v>
      </c>
      <c r="B24" s="68">
        <v>11</v>
      </c>
      <c r="C24" s="19">
        <v>259</v>
      </c>
    </row>
    <row r="25" spans="1:3" s="2" customFormat="1" ht="18" customHeight="1" x14ac:dyDescent="0.15">
      <c r="A25" s="26" t="s">
        <v>34</v>
      </c>
      <c r="B25" s="68">
        <v>141</v>
      </c>
      <c r="C25" s="19">
        <v>1920</v>
      </c>
    </row>
    <row r="26" spans="1:3" s="2" customFormat="1" ht="18" customHeight="1" x14ac:dyDescent="0.15">
      <c r="A26" s="29" t="s">
        <v>35</v>
      </c>
      <c r="B26" s="20">
        <v>13</v>
      </c>
      <c r="C26" s="31">
        <v>839</v>
      </c>
    </row>
    <row r="27" spans="1:3" s="2" customFormat="1" ht="18" customHeight="1" x14ac:dyDescent="0.15">
      <c r="A27" s="77" t="s">
        <v>36</v>
      </c>
      <c r="B27" s="33">
        <v>2042</v>
      </c>
      <c r="C27" s="38">
        <v>21085</v>
      </c>
    </row>
    <row r="28" spans="1:3" s="2" customFormat="1" ht="18" customHeight="1" x14ac:dyDescent="0.15">
      <c r="A28" s="39" t="s">
        <v>126</v>
      </c>
      <c r="C28" s="40"/>
    </row>
    <row r="29" spans="1:3" ht="20.100000000000001" customHeight="1" x14ac:dyDescent="0.15">
      <c r="A29" s="79"/>
    </row>
    <row r="38" spans="1:2" ht="18.95" customHeight="1" x14ac:dyDescent="0.15">
      <c r="A38" s="2"/>
      <c r="B38" s="2"/>
    </row>
  </sheetData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&amp;R（&amp;D印刷）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39AB-DE12-4779-BACE-CCF7A3EA6E24}">
  <sheetPr>
    <tabColor theme="8" tint="0.79998168889431442"/>
  </sheetPr>
  <dimension ref="A1:C37"/>
  <sheetViews>
    <sheetView view="pageBreakPreview" zoomScaleNormal="100" zoomScaleSheetLayoutView="100" workbookViewId="0"/>
  </sheetViews>
  <sheetFormatPr defaultRowHeight="18.95" customHeight="1" x14ac:dyDescent="0.15"/>
  <cols>
    <col min="1" max="1" width="30.625" style="41" customWidth="1"/>
    <col min="2" max="3" width="10.625" style="41" customWidth="1"/>
    <col min="4" max="4" width="8.625" style="41" customWidth="1"/>
    <col min="5" max="16384" width="9" style="41"/>
  </cols>
  <sheetData>
    <row r="1" spans="1:3" s="2" customFormat="1" ht="18" customHeight="1" x14ac:dyDescent="0.15">
      <c r="A1" s="3" t="s">
        <v>133</v>
      </c>
    </row>
    <row r="2" spans="1:3" s="2" customFormat="1" ht="18" customHeight="1" x14ac:dyDescent="0.15"/>
    <row r="3" spans="1:3" s="2" customFormat="1" ht="18" customHeight="1" thickBot="1" x14ac:dyDescent="0.2">
      <c r="A3" s="4"/>
      <c r="B3" s="4"/>
      <c r="C3" s="66" t="s">
        <v>129</v>
      </c>
    </row>
    <row r="4" spans="1:3" s="2" customFormat="1" ht="18" customHeight="1" thickTop="1" x14ac:dyDescent="0.15">
      <c r="A4" s="67" t="s">
        <v>112</v>
      </c>
      <c r="B4" s="67" t="s">
        <v>113</v>
      </c>
      <c r="C4" s="60" t="s">
        <v>114</v>
      </c>
    </row>
    <row r="5" spans="1:3" s="2" customFormat="1" ht="18" customHeight="1" x14ac:dyDescent="0.15">
      <c r="A5" s="14" t="s">
        <v>4</v>
      </c>
      <c r="B5" s="82">
        <v>2307</v>
      </c>
      <c r="C5" s="83">
        <v>22166</v>
      </c>
    </row>
    <row r="6" spans="1:3" s="2" customFormat="1" ht="18" customHeight="1" x14ac:dyDescent="0.15">
      <c r="A6" s="80" t="s">
        <v>13</v>
      </c>
      <c r="B6" s="84">
        <v>8</v>
      </c>
      <c r="C6" s="83">
        <v>62</v>
      </c>
    </row>
    <row r="7" spans="1:3" s="2" customFormat="1" ht="18" customHeight="1" x14ac:dyDescent="0.15">
      <c r="A7" s="20" t="s">
        <v>14</v>
      </c>
      <c r="B7" s="85" t="s">
        <v>116</v>
      </c>
      <c r="C7" s="86" t="s">
        <v>130</v>
      </c>
    </row>
    <row r="8" spans="1:3" s="2" customFormat="1" ht="18" customHeight="1" x14ac:dyDescent="0.15">
      <c r="A8" s="33" t="s">
        <v>17</v>
      </c>
      <c r="B8" s="87">
        <f>SUM(B6:B7)</f>
        <v>8</v>
      </c>
      <c r="C8" s="88">
        <v>62</v>
      </c>
    </row>
    <row r="9" spans="1:3" s="2" customFormat="1" ht="18" customHeight="1" x14ac:dyDescent="0.15">
      <c r="A9" s="14" t="s">
        <v>18</v>
      </c>
      <c r="B9" s="82" t="s">
        <v>130</v>
      </c>
      <c r="C9" s="89" t="s">
        <v>130</v>
      </c>
    </row>
    <row r="10" spans="1:3" s="2" customFormat="1" ht="18" customHeight="1" x14ac:dyDescent="0.15">
      <c r="A10" s="14" t="s">
        <v>19</v>
      </c>
      <c r="B10" s="82">
        <v>277</v>
      </c>
      <c r="C10" s="89">
        <v>1725</v>
      </c>
    </row>
    <row r="11" spans="1:3" s="2" customFormat="1" ht="18" customHeight="1" x14ac:dyDescent="0.15">
      <c r="A11" s="20" t="s">
        <v>20</v>
      </c>
      <c r="B11" s="85">
        <v>131</v>
      </c>
      <c r="C11" s="86">
        <v>1278</v>
      </c>
    </row>
    <row r="12" spans="1:3" s="2" customFormat="1" ht="18" customHeight="1" x14ac:dyDescent="0.15">
      <c r="A12" s="33" t="s">
        <v>21</v>
      </c>
      <c r="B12" s="87">
        <f>SUM(B9:B11)</f>
        <v>408</v>
      </c>
      <c r="C12" s="88">
        <f>SUM(C9:C11)</f>
        <v>3003</v>
      </c>
    </row>
    <row r="13" spans="1:3" s="2" customFormat="1" ht="18" customHeight="1" x14ac:dyDescent="0.15">
      <c r="A13" s="14" t="s">
        <v>22</v>
      </c>
      <c r="B13" s="82" t="s">
        <v>130</v>
      </c>
      <c r="C13" s="89" t="s">
        <v>130</v>
      </c>
    </row>
    <row r="14" spans="1:3" s="2" customFormat="1" ht="18" customHeight="1" x14ac:dyDescent="0.15">
      <c r="A14" s="14" t="s">
        <v>23</v>
      </c>
      <c r="B14" s="82">
        <v>10</v>
      </c>
      <c r="C14" s="89">
        <v>56</v>
      </c>
    </row>
    <row r="15" spans="1:3" s="2" customFormat="1" ht="18" customHeight="1" x14ac:dyDescent="0.15">
      <c r="A15" s="14" t="s">
        <v>24</v>
      </c>
      <c r="B15" s="82">
        <v>66</v>
      </c>
      <c r="C15" s="89">
        <v>1929</v>
      </c>
    </row>
    <row r="16" spans="1:3" s="2" customFormat="1" ht="18" customHeight="1" x14ac:dyDescent="0.15">
      <c r="A16" s="14" t="s">
        <v>25</v>
      </c>
      <c r="B16" s="82">
        <v>591</v>
      </c>
      <c r="C16" s="89">
        <v>5171</v>
      </c>
    </row>
    <row r="17" spans="1:3" s="2" customFormat="1" ht="18" customHeight="1" x14ac:dyDescent="0.15">
      <c r="A17" s="14" t="s">
        <v>26</v>
      </c>
      <c r="B17" s="82">
        <v>22</v>
      </c>
      <c r="C17" s="89">
        <v>336</v>
      </c>
    </row>
    <row r="18" spans="1:3" s="2" customFormat="1" ht="18" customHeight="1" x14ac:dyDescent="0.15">
      <c r="A18" s="14" t="s">
        <v>27</v>
      </c>
      <c r="B18" s="82">
        <v>141</v>
      </c>
      <c r="C18" s="89">
        <v>502</v>
      </c>
    </row>
    <row r="19" spans="1:3" s="2" customFormat="1" ht="18" customHeight="1" x14ac:dyDescent="0.15">
      <c r="A19" s="26" t="s">
        <v>28</v>
      </c>
      <c r="B19" s="82">
        <v>72</v>
      </c>
      <c r="C19" s="89">
        <v>570</v>
      </c>
    </row>
    <row r="20" spans="1:3" s="2" customFormat="1" ht="18" customHeight="1" x14ac:dyDescent="0.15">
      <c r="A20" s="14" t="s">
        <v>29</v>
      </c>
      <c r="B20" s="82">
        <v>233</v>
      </c>
      <c r="C20" s="89">
        <v>2062</v>
      </c>
    </row>
    <row r="21" spans="1:3" s="2" customFormat="1" ht="18" customHeight="1" x14ac:dyDescent="0.15">
      <c r="A21" s="14" t="s">
        <v>30</v>
      </c>
      <c r="B21" s="82">
        <v>241</v>
      </c>
      <c r="C21" s="89">
        <v>1188</v>
      </c>
    </row>
    <row r="22" spans="1:3" s="2" customFormat="1" ht="18" customHeight="1" x14ac:dyDescent="0.15">
      <c r="A22" s="14" t="s">
        <v>31</v>
      </c>
      <c r="B22" s="82">
        <v>125</v>
      </c>
      <c r="C22" s="89">
        <v>1077</v>
      </c>
    </row>
    <row r="23" spans="1:3" s="2" customFormat="1" ht="18" customHeight="1" x14ac:dyDescent="0.15">
      <c r="A23" s="14" t="s">
        <v>32</v>
      </c>
      <c r="B23" s="82">
        <v>241</v>
      </c>
      <c r="C23" s="89">
        <v>4285</v>
      </c>
    </row>
    <row r="24" spans="1:3" s="2" customFormat="1" ht="18" customHeight="1" x14ac:dyDescent="0.15">
      <c r="A24" s="14" t="s">
        <v>33</v>
      </c>
      <c r="B24" s="82">
        <v>11</v>
      </c>
      <c r="C24" s="89">
        <v>242</v>
      </c>
    </row>
    <row r="25" spans="1:3" s="2" customFormat="1" ht="18" customHeight="1" x14ac:dyDescent="0.15">
      <c r="A25" s="29" t="s">
        <v>34</v>
      </c>
      <c r="B25" s="85">
        <v>138</v>
      </c>
      <c r="C25" s="86">
        <v>1683</v>
      </c>
    </row>
    <row r="26" spans="1:3" s="2" customFormat="1" ht="18" customHeight="1" x14ac:dyDescent="0.15">
      <c r="A26" s="77" t="s">
        <v>36</v>
      </c>
      <c r="B26" s="90">
        <f>SUM(B13:B25)</f>
        <v>1891</v>
      </c>
      <c r="C26" s="90">
        <f>SUM(C13:C25)</f>
        <v>19101</v>
      </c>
    </row>
    <row r="27" spans="1:3" s="2" customFormat="1" ht="18" customHeight="1" x14ac:dyDescent="0.15">
      <c r="A27" s="39" t="s">
        <v>126</v>
      </c>
      <c r="C27" s="40"/>
    </row>
    <row r="28" spans="1:3" ht="20.100000000000001" customHeight="1" x14ac:dyDescent="0.15">
      <c r="A28" s="79"/>
    </row>
    <row r="37" spans="1:2" ht="18.95" customHeight="1" x14ac:dyDescent="0.15">
      <c r="A37" s="2"/>
      <c r="B37" s="2"/>
    </row>
  </sheetData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&amp;R（&amp;D印刷）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E3CB-F06F-46D8-82A0-B77D901C9D14}">
  <sheetPr>
    <tabColor theme="8" tint="0.79998168889431442"/>
  </sheetPr>
  <dimension ref="A1:C37"/>
  <sheetViews>
    <sheetView view="pageBreakPreview" zoomScaleNormal="100" zoomScaleSheetLayoutView="100" workbookViewId="0"/>
  </sheetViews>
  <sheetFormatPr defaultRowHeight="18.95" customHeight="1" x14ac:dyDescent="0.15"/>
  <cols>
    <col min="1" max="1" width="30.625" style="41" customWidth="1"/>
    <col min="2" max="3" width="10.625" style="41" customWidth="1"/>
    <col min="4" max="4" width="8.625" style="41" customWidth="1"/>
    <col min="5" max="16384" width="9" style="41"/>
  </cols>
  <sheetData>
    <row r="1" spans="1:3" s="2" customFormat="1" ht="18" customHeight="1" x14ac:dyDescent="0.15">
      <c r="A1" s="3" t="s">
        <v>133</v>
      </c>
    </row>
    <row r="2" spans="1:3" s="2" customFormat="1" ht="18" customHeight="1" x14ac:dyDescent="0.15"/>
    <row r="3" spans="1:3" s="2" customFormat="1" ht="18" customHeight="1" thickBot="1" x14ac:dyDescent="0.2">
      <c r="A3" s="4"/>
      <c r="B3" s="4"/>
      <c r="C3" s="66" t="s">
        <v>131</v>
      </c>
    </row>
    <row r="4" spans="1:3" s="2" customFormat="1" ht="18" customHeight="1" thickTop="1" x14ac:dyDescent="0.15">
      <c r="A4" s="67" t="s">
        <v>112</v>
      </c>
      <c r="B4" s="67" t="s">
        <v>113</v>
      </c>
      <c r="C4" s="60" t="s">
        <v>114</v>
      </c>
    </row>
    <row r="5" spans="1:3" s="2" customFormat="1" ht="18" customHeight="1" x14ac:dyDescent="0.15">
      <c r="A5" s="14" t="s">
        <v>4</v>
      </c>
      <c r="B5" s="82">
        <v>2370</v>
      </c>
      <c r="C5" s="83">
        <v>23012</v>
      </c>
    </row>
    <row r="6" spans="1:3" s="2" customFormat="1" ht="18" customHeight="1" x14ac:dyDescent="0.15">
      <c r="A6" s="80" t="s">
        <v>13</v>
      </c>
      <c r="B6" s="84">
        <v>11</v>
      </c>
      <c r="C6" s="83">
        <v>79</v>
      </c>
    </row>
    <row r="7" spans="1:3" s="2" customFormat="1" ht="18" customHeight="1" x14ac:dyDescent="0.15">
      <c r="A7" s="20" t="s">
        <v>14</v>
      </c>
      <c r="B7" s="85" t="s">
        <v>116</v>
      </c>
      <c r="C7" s="86" t="s">
        <v>130</v>
      </c>
    </row>
    <row r="8" spans="1:3" s="2" customFormat="1" ht="18" customHeight="1" x14ac:dyDescent="0.15">
      <c r="A8" s="33" t="s">
        <v>17</v>
      </c>
      <c r="B8" s="87">
        <f>SUM(B6:B7)</f>
        <v>11</v>
      </c>
      <c r="C8" s="88">
        <v>79</v>
      </c>
    </row>
    <row r="9" spans="1:3" s="2" customFormat="1" ht="18" customHeight="1" x14ac:dyDescent="0.15">
      <c r="A9" s="14" t="s">
        <v>18</v>
      </c>
      <c r="B9" s="82" t="s">
        <v>130</v>
      </c>
      <c r="C9" s="89" t="s">
        <v>130</v>
      </c>
    </row>
    <row r="10" spans="1:3" s="2" customFormat="1" ht="18" customHeight="1" x14ac:dyDescent="0.15">
      <c r="A10" s="14" t="s">
        <v>19</v>
      </c>
      <c r="B10" s="82">
        <v>277</v>
      </c>
      <c r="C10" s="89">
        <v>1700</v>
      </c>
    </row>
    <row r="11" spans="1:3" s="2" customFormat="1" ht="18" customHeight="1" x14ac:dyDescent="0.15">
      <c r="A11" s="20" t="s">
        <v>20</v>
      </c>
      <c r="B11" s="85">
        <v>106</v>
      </c>
      <c r="C11" s="86">
        <v>1276</v>
      </c>
    </row>
    <row r="12" spans="1:3" s="2" customFormat="1" ht="18" customHeight="1" x14ac:dyDescent="0.15">
      <c r="A12" s="33" t="s">
        <v>21</v>
      </c>
      <c r="B12" s="87">
        <f>SUM(B9:B11)</f>
        <v>383</v>
      </c>
      <c r="C12" s="88">
        <f>SUM(C9:C11)</f>
        <v>2976</v>
      </c>
    </row>
    <row r="13" spans="1:3" s="2" customFormat="1" ht="18" customHeight="1" x14ac:dyDescent="0.15">
      <c r="A13" s="14" t="s">
        <v>22</v>
      </c>
      <c r="B13" s="82">
        <v>1</v>
      </c>
      <c r="C13" s="89">
        <v>1</v>
      </c>
    </row>
    <row r="14" spans="1:3" s="2" customFormat="1" ht="18" customHeight="1" x14ac:dyDescent="0.15">
      <c r="A14" s="14" t="s">
        <v>23</v>
      </c>
      <c r="B14" s="82">
        <v>6</v>
      </c>
      <c r="C14" s="89">
        <v>17</v>
      </c>
    </row>
    <row r="15" spans="1:3" s="2" customFormat="1" ht="18" customHeight="1" x14ac:dyDescent="0.15">
      <c r="A15" s="14" t="s">
        <v>24</v>
      </c>
      <c r="B15" s="82">
        <v>74</v>
      </c>
      <c r="C15" s="89">
        <v>1954</v>
      </c>
    </row>
    <row r="16" spans="1:3" s="2" customFormat="1" ht="18" customHeight="1" x14ac:dyDescent="0.15">
      <c r="A16" s="14" t="s">
        <v>25</v>
      </c>
      <c r="B16" s="82">
        <v>621</v>
      </c>
      <c r="C16" s="89">
        <v>6107</v>
      </c>
    </row>
    <row r="17" spans="1:3" s="2" customFormat="1" ht="18" customHeight="1" x14ac:dyDescent="0.15">
      <c r="A17" s="14" t="s">
        <v>26</v>
      </c>
      <c r="B17" s="82">
        <v>23</v>
      </c>
      <c r="C17" s="89">
        <v>291</v>
      </c>
    </row>
    <row r="18" spans="1:3" s="2" customFormat="1" ht="18" customHeight="1" x14ac:dyDescent="0.15">
      <c r="A18" s="14" t="s">
        <v>27</v>
      </c>
      <c r="B18" s="82">
        <v>159</v>
      </c>
      <c r="C18" s="89">
        <v>563</v>
      </c>
    </row>
    <row r="19" spans="1:3" s="2" customFormat="1" ht="18" customHeight="1" x14ac:dyDescent="0.15">
      <c r="A19" s="26" t="s">
        <v>28</v>
      </c>
      <c r="B19" s="82">
        <v>98</v>
      </c>
      <c r="C19" s="89">
        <v>666</v>
      </c>
    </row>
    <row r="20" spans="1:3" s="2" customFormat="1" ht="18" customHeight="1" x14ac:dyDescent="0.15">
      <c r="A20" s="14" t="s">
        <v>29</v>
      </c>
      <c r="B20" s="82">
        <v>209</v>
      </c>
      <c r="C20" s="89">
        <v>1725</v>
      </c>
    </row>
    <row r="21" spans="1:3" s="2" customFormat="1" ht="18" customHeight="1" x14ac:dyDescent="0.15">
      <c r="A21" s="14" t="s">
        <v>30</v>
      </c>
      <c r="B21" s="82">
        <v>235</v>
      </c>
      <c r="C21" s="89">
        <v>1007</v>
      </c>
    </row>
    <row r="22" spans="1:3" s="2" customFormat="1" ht="18" customHeight="1" x14ac:dyDescent="0.15">
      <c r="A22" s="14" t="s">
        <v>31</v>
      </c>
      <c r="B22" s="82">
        <v>119</v>
      </c>
      <c r="C22" s="89">
        <v>953</v>
      </c>
    </row>
    <row r="23" spans="1:3" s="2" customFormat="1" ht="18" customHeight="1" x14ac:dyDescent="0.15">
      <c r="A23" s="14" t="s">
        <v>32</v>
      </c>
      <c r="B23" s="82">
        <v>284</v>
      </c>
      <c r="C23" s="89">
        <v>5275</v>
      </c>
    </row>
    <row r="24" spans="1:3" s="2" customFormat="1" ht="18" customHeight="1" x14ac:dyDescent="0.15">
      <c r="A24" s="14" t="s">
        <v>33</v>
      </c>
      <c r="B24" s="82">
        <v>11</v>
      </c>
      <c r="C24" s="89">
        <v>213</v>
      </c>
    </row>
    <row r="25" spans="1:3" s="2" customFormat="1" ht="18" customHeight="1" x14ac:dyDescent="0.15">
      <c r="A25" s="29" t="s">
        <v>34</v>
      </c>
      <c r="B25" s="85">
        <v>136</v>
      </c>
      <c r="C25" s="86">
        <v>1185</v>
      </c>
    </row>
    <row r="26" spans="1:3" s="2" customFormat="1" ht="18" customHeight="1" x14ac:dyDescent="0.15">
      <c r="A26" s="77" t="s">
        <v>36</v>
      </c>
      <c r="B26" s="90">
        <f>SUM(B13:B25)</f>
        <v>1976</v>
      </c>
      <c r="C26" s="90">
        <f>SUM(C13:C25)</f>
        <v>19957</v>
      </c>
    </row>
    <row r="27" spans="1:3" s="2" customFormat="1" ht="18" customHeight="1" x14ac:dyDescent="0.15">
      <c r="A27" s="39" t="s">
        <v>126</v>
      </c>
      <c r="C27" s="40"/>
    </row>
    <row r="28" spans="1:3" ht="20.100000000000001" customHeight="1" x14ac:dyDescent="0.15">
      <c r="A28" s="79"/>
    </row>
    <row r="37" spans="1:2" ht="18.95" customHeight="1" x14ac:dyDescent="0.15">
      <c r="A37" s="2"/>
      <c r="B37" s="2"/>
    </row>
  </sheetData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M41"/>
  <sheetViews>
    <sheetView view="pageBreakPreview" zoomScale="85" zoomScaleNormal="100" zoomScaleSheetLayoutView="85" workbookViewId="0"/>
  </sheetViews>
  <sheetFormatPr defaultRowHeight="18.95" customHeight="1" x14ac:dyDescent="0.15"/>
  <cols>
    <col min="1" max="1" width="30.625" style="41" customWidth="1"/>
    <col min="2" max="13" width="8.625" style="41" customWidth="1"/>
    <col min="14" max="16384" width="9" style="41"/>
  </cols>
  <sheetData>
    <row r="1" spans="1:13" s="2" customFormat="1" ht="18.95" customHeight="1" x14ac:dyDescent="0.15">
      <c r="A1" s="53" t="s">
        <v>132</v>
      </c>
    </row>
    <row r="2" spans="1:13" s="2" customFormat="1" ht="18.95" customHeight="1" x14ac:dyDescent="0.15">
      <c r="A2" s="3"/>
    </row>
    <row r="3" spans="1:13" s="2" customFormat="1" ht="18.9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86</v>
      </c>
    </row>
    <row r="4" spans="1:13" s="2" customFormat="1" ht="18.95" customHeight="1" thickTop="1" x14ac:dyDescent="0.15">
      <c r="A4" s="91" t="s">
        <v>1</v>
      </c>
      <c r="B4" s="94" t="s">
        <v>2</v>
      </c>
      <c r="C4" s="95"/>
      <c r="D4" s="95"/>
      <c r="E4" s="95"/>
      <c r="F4" s="95"/>
      <c r="G4" s="95"/>
      <c r="H4" s="96"/>
      <c r="I4" s="94" t="s">
        <v>3</v>
      </c>
      <c r="J4" s="97"/>
      <c r="K4" s="97"/>
      <c r="L4" s="97"/>
      <c r="M4" s="98"/>
    </row>
    <row r="5" spans="1:13" s="2" customFormat="1" ht="18.95" customHeight="1" x14ac:dyDescent="0.15">
      <c r="A5" s="92"/>
      <c r="B5" s="99" t="s">
        <v>4</v>
      </c>
      <c r="C5" s="100" t="s">
        <v>5</v>
      </c>
      <c r="D5" s="102" t="s">
        <v>6</v>
      </c>
      <c r="E5" s="103"/>
      <c r="F5" s="104" t="s">
        <v>7</v>
      </c>
      <c r="G5" s="105"/>
      <c r="H5" s="106"/>
      <c r="I5" s="104" t="s">
        <v>4</v>
      </c>
      <c r="J5" s="100" t="s">
        <v>5</v>
      </c>
      <c r="K5" s="104" t="s">
        <v>8</v>
      </c>
      <c r="L5" s="105"/>
      <c r="M5" s="106"/>
    </row>
    <row r="6" spans="1:13" s="2" customFormat="1" ht="18.95" customHeight="1" x14ac:dyDescent="0.15">
      <c r="A6" s="93"/>
      <c r="B6" s="99"/>
      <c r="C6" s="101"/>
      <c r="D6" s="6" t="s">
        <v>9</v>
      </c>
      <c r="E6" s="6" t="s">
        <v>10</v>
      </c>
      <c r="F6" s="7"/>
      <c r="G6" s="6" t="s">
        <v>11</v>
      </c>
      <c r="H6" s="6" t="s">
        <v>12</v>
      </c>
      <c r="I6" s="107"/>
      <c r="J6" s="101"/>
      <c r="K6" s="7"/>
      <c r="L6" s="6" t="s">
        <v>11</v>
      </c>
      <c r="M6" s="6" t="s">
        <v>12</v>
      </c>
    </row>
    <row r="7" spans="1:13" s="2" customFormat="1" ht="18.95" customHeight="1" x14ac:dyDescent="0.15">
      <c r="A7" s="14" t="s">
        <v>4</v>
      </c>
      <c r="B7" s="2">
        <v>40485</v>
      </c>
      <c r="C7" s="54">
        <f>B7/40485*100</f>
        <v>100</v>
      </c>
      <c r="D7" s="2">
        <v>3341</v>
      </c>
      <c r="E7" s="2">
        <v>9189</v>
      </c>
      <c r="F7" s="2">
        <v>27955</v>
      </c>
      <c r="G7" s="2">
        <v>19042</v>
      </c>
      <c r="H7" s="2">
        <v>8913</v>
      </c>
      <c r="I7" s="55">
        <v>21323</v>
      </c>
      <c r="J7" s="54">
        <f>I7/21323*100</f>
        <v>100</v>
      </c>
      <c r="K7" s="2">
        <v>8793</v>
      </c>
      <c r="L7" s="2">
        <v>8279</v>
      </c>
      <c r="M7" s="28">
        <v>514</v>
      </c>
    </row>
    <row r="8" spans="1:13" s="2" customFormat="1" ht="15" customHeight="1" x14ac:dyDescent="0.15">
      <c r="A8" s="14"/>
      <c r="C8" s="56"/>
      <c r="I8" s="27"/>
      <c r="J8" s="56"/>
      <c r="M8" s="28"/>
    </row>
    <row r="9" spans="1:13" s="2" customFormat="1" ht="18.95" customHeight="1" x14ac:dyDescent="0.15">
      <c r="A9" s="14" t="s">
        <v>65</v>
      </c>
      <c r="B9" s="15">
        <v>896</v>
      </c>
      <c r="C9" s="56">
        <f t="shared" ref="C9:C28" si="0">B9/40485*100</f>
        <v>2.2131653698900826</v>
      </c>
      <c r="D9" s="15">
        <v>803</v>
      </c>
      <c r="E9" s="15">
        <v>53</v>
      </c>
      <c r="F9" s="15">
        <v>40</v>
      </c>
      <c r="G9" s="15">
        <v>36</v>
      </c>
      <c r="H9" s="15">
        <v>4</v>
      </c>
      <c r="I9" s="17">
        <v>889</v>
      </c>
      <c r="J9" s="56">
        <f t="shared" ref="J9:J28" si="1">I9/21323*100</f>
        <v>4.1692069596210661</v>
      </c>
      <c r="K9" s="15">
        <v>33</v>
      </c>
      <c r="L9" s="15">
        <v>33</v>
      </c>
      <c r="M9" s="19" t="s">
        <v>88</v>
      </c>
    </row>
    <row r="10" spans="1:13" s="2" customFormat="1" ht="18.95" customHeight="1" x14ac:dyDescent="0.15">
      <c r="A10" s="14" t="s">
        <v>66</v>
      </c>
      <c r="B10" s="15">
        <v>2</v>
      </c>
      <c r="C10" s="56">
        <f t="shared" si="0"/>
        <v>4.9401012720760775E-3</v>
      </c>
      <c r="D10" s="15" t="s">
        <v>88</v>
      </c>
      <c r="E10" s="15">
        <v>1</v>
      </c>
      <c r="F10" s="15">
        <v>1</v>
      </c>
      <c r="G10" s="15" t="s">
        <v>88</v>
      </c>
      <c r="H10" s="15">
        <v>1</v>
      </c>
      <c r="I10" s="17">
        <v>4</v>
      </c>
      <c r="J10" s="56">
        <f t="shared" si="1"/>
        <v>1.8759086432490735E-2</v>
      </c>
      <c r="K10" s="15">
        <v>3</v>
      </c>
      <c r="L10" s="15">
        <v>3</v>
      </c>
      <c r="M10" s="19" t="s">
        <v>88</v>
      </c>
    </row>
    <row r="11" spans="1:13" s="2" customFormat="1" ht="18.95" customHeight="1" x14ac:dyDescent="0.15">
      <c r="A11" s="14" t="s">
        <v>14</v>
      </c>
      <c r="B11" s="15">
        <v>2</v>
      </c>
      <c r="C11" s="56">
        <f t="shared" si="0"/>
        <v>4.9401012720760775E-3</v>
      </c>
      <c r="D11" s="15">
        <v>1</v>
      </c>
      <c r="E11" s="15" t="s">
        <v>88</v>
      </c>
      <c r="F11" s="15">
        <v>1</v>
      </c>
      <c r="G11" s="15">
        <v>1</v>
      </c>
      <c r="H11" s="15" t="s">
        <v>88</v>
      </c>
      <c r="I11" s="17">
        <v>1</v>
      </c>
      <c r="J11" s="56">
        <f t="shared" si="1"/>
        <v>4.6897716081226839E-3</v>
      </c>
      <c r="K11" s="15" t="s">
        <v>88</v>
      </c>
      <c r="L11" s="15" t="s">
        <v>88</v>
      </c>
      <c r="M11" s="19" t="s">
        <v>88</v>
      </c>
    </row>
    <row r="12" spans="1:13" s="2" customFormat="1" ht="18.95" customHeight="1" x14ac:dyDescent="0.15">
      <c r="A12" s="14" t="s">
        <v>17</v>
      </c>
      <c r="B12" s="15">
        <f>SUM(B9:B11)</f>
        <v>900</v>
      </c>
      <c r="C12" s="50">
        <f t="shared" ref="C12:M12" si="2">SUM(C9:C11)</f>
        <v>2.2230455724342346</v>
      </c>
      <c r="D12" s="17">
        <f t="shared" si="2"/>
        <v>804</v>
      </c>
      <c r="E12" s="15">
        <f t="shared" si="2"/>
        <v>54</v>
      </c>
      <c r="F12" s="15">
        <f t="shared" si="2"/>
        <v>42</v>
      </c>
      <c r="G12" s="15">
        <f t="shared" si="2"/>
        <v>37</v>
      </c>
      <c r="H12" s="19">
        <f t="shared" si="2"/>
        <v>5</v>
      </c>
      <c r="I12" s="15">
        <f t="shared" si="2"/>
        <v>894</v>
      </c>
      <c r="J12" s="18">
        <f t="shared" si="2"/>
        <v>4.1926558176616799</v>
      </c>
      <c r="K12" s="15">
        <f t="shared" si="2"/>
        <v>36</v>
      </c>
      <c r="L12" s="15">
        <f t="shared" si="2"/>
        <v>36</v>
      </c>
      <c r="M12" s="19">
        <f t="shared" si="2"/>
        <v>0</v>
      </c>
    </row>
    <row r="13" spans="1:13" s="2" customFormat="1" ht="15" customHeight="1" x14ac:dyDescent="0.15">
      <c r="A13" s="14"/>
      <c r="B13" s="15"/>
      <c r="C13" s="56"/>
      <c r="D13" s="15"/>
      <c r="E13" s="15"/>
      <c r="F13" s="15"/>
      <c r="G13" s="15"/>
      <c r="H13" s="15"/>
      <c r="I13" s="17"/>
      <c r="J13" s="56"/>
      <c r="K13" s="15"/>
      <c r="L13" s="15"/>
      <c r="M13" s="19"/>
    </row>
    <row r="14" spans="1:13" s="2" customFormat="1" ht="18.95" customHeight="1" x14ac:dyDescent="0.15">
      <c r="A14" s="14" t="s">
        <v>67</v>
      </c>
      <c r="B14" s="15">
        <v>15</v>
      </c>
      <c r="C14" s="56">
        <f t="shared" si="0"/>
        <v>3.7050759540570584E-2</v>
      </c>
      <c r="D14" s="15">
        <v>3</v>
      </c>
      <c r="E14" s="15">
        <v>4</v>
      </c>
      <c r="F14" s="15">
        <v>8</v>
      </c>
      <c r="G14" s="15">
        <v>2</v>
      </c>
      <c r="H14" s="15">
        <v>6</v>
      </c>
      <c r="I14" s="17">
        <v>8</v>
      </c>
      <c r="J14" s="56">
        <f t="shared" si="1"/>
        <v>3.7518172864981471E-2</v>
      </c>
      <c r="K14" s="15">
        <v>1</v>
      </c>
      <c r="L14" s="15">
        <v>1</v>
      </c>
      <c r="M14" s="19" t="s">
        <v>88</v>
      </c>
    </row>
    <row r="15" spans="1:13" s="2" customFormat="1" ht="18.95" customHeight="1" x14ac:dyDescent="0.15">
      <c r="A15" s="14" t="s">
        <v>19</v>
      </c>
      <c r="B15" s="15">
        <v>4733</v>
      </c>
      <c r="C15" s="56">
        <f t="shared" si="0"/>
        <v>11.690749660368036</v>
      </c>
      <c r="D15" s="15">
        <v>584</v>
      </c>
      <c r="E15" s="15">
        <v>1304</v>
      </c>
      <c r="F15" s="15">
        <v>2845</v>
      </c>
      <c r="G15" s="15">
        <v>1983</v>
      </c>
      <c r="H15" s="15">
        <v>862</v>
      </c>
      <c r="I15" s="17">
        <v>3201</v>
      </c>
      <c r="J15" s="56">
        <f t="shared" si="1"/>
        <v>15.011958917600712</v>
      </c>
      <c r="K15" s="15">
        <v>1313</v>
      </c>
      <c r="L15" s="15">
        <v>1153</v>
      </c>
      <c r="M15" s="19">
        <v>160</v>
      </c>
    </row>
    <row r="16" spans="1:13" s="2" customFormat="1" ht="18.95" customHeight="1" x14ac:dyDescent="0.15">
      <c r="A16" s="14" t="s">
        <v>20</v>
      </c>
      <c r="B16" s="15">
        <v>5883</v>
      </c>
      <c r="C16" s="56">
        <f t="shared" si="0"/>
        <v>14.531307891811782</v>
      </c>
      <c r="D16" s="15">
        <v>210</v>
      </c>
      <c r="E16" s="15">
        <v>941</v>
      </c>
      <c r="F16" s="15">
        <v>4732</v>
      </c>
      <c r="G16" s="15">
        <v>2972</v>
      </c>
      <c r="H16" s="15">
        <v>1760</v>
      </c>
      <c r="I16" s="17">
        <v>2487</v>
      </c>
      <c r="J16" s="56">
        <f t="shared" si="1"/>
        <v>11.663461989401117</v>
      </c>
      <c r="K16" s="15">
        <v>1336</v>
      </c>
      <c r="L16" s="15">
        <v>1239</v>
      </c>
      <c r="M16" s="19">
        <v>97</v>
      </c>
    </row>
    <row r="17" spans="1:13" s="2" customFormat="1" ht="18.95" customHeight="1" x14ac:dyDescent="0.15">
      <c r="A17" s="14" t="s">
        <v>21</v>
      </c>
      <c r="B17" s="15">
        <f>SUM(B14:B16)</f>
        <v>10631</v>
      </c>
      <c r="C17" s="50">
        <f t="shared" ref="C17:M17" si="3">SUM(C14:C16)</f>
        <v>26.259108311720389</v>
      </c>
      <c r="D17" s="17">
        <f t="shared" si="3"/>
        <v>797</v>
      </c>
      <c r="E17" s="15">
        <f t="shared" si="3"/>
        <v>2249</v>
      </c>
      <c r="F17" s="15">
        <f t="shared" si="3"/>
        <v>7585</v>
      </c>
      <c r="G17" s="15">
        <f t="shared" si="3"/>
        <v>4957</v>
      </c>
      <c r="H17" s="19">
        <f t="shared" si="3"/>
        <v>2628</v>
      </c>
      <c r="I17" s="15">
        <f t="shared" si="3"/>
        <v>5696</v>
      </c>
      <c r="J17" s="18">
        <f t="shared" si="3"/>
        <v>26.71293907986681</v>
      </c>
      <c r="K17" s="15">
        <f t="shared" si="3"/>
        <v>2650</v>
      </c>
      <c r="L17" s="15">
        <f t="shared" si="3"/>
        <v>2393</v>
      </c>
      <c r="M17" s="19">
        <f t="shared" si="3"/>
        <v>257</v>
      </c>
    </row>
    <row r="18" spans="1:13" s="2" customFormat="1" ht="15" customHeight="1" x14ac:dyDescent="0.15">
      <c r="A18" s="14"/>
      <c r="B18" s="15"/>
      <c r="C18" s="56"/>
      <c r="D18" s="15"/>
      <c r="E18" s="15"/>
      <c r="F18" s="15"/>
      <c r="G18" s="15"/>
      <c r="H18" s="15"/>
      <c r="I18" s="17"/>
      <c r="J18" s="56"/>
      <c r="K18" s="15"/>
      <c r="L18" s="15"/>
      <c r="M18" s="19"/>
    </row>
    <row r="19" spans="1:13" s="2" customFormat="1" ht="18.95" customHeight="1" x14ac:dyDescent="0.15">
      <c r="A19" s="14" t="s">
        <v>68</v>
      </c>
      <c r="B19" s="15">
        <v>278</v>
      </c>
      <c r="C19" s="56">
        <f t="shared" si="0"/>
        <v>0.68667407681857484</v>
      </c>
      <c r="D19" s="15" t="s">
        <v>88</v>
      </c>
      <c r="E19" s="15">
        <v>21</v>
      </c>
      <c r="F19" s="15">
        <v>257</v>
      </c>
      <c r="G19" s="15">
        <v>188</v>
      </c>
      <c r="H19" s="15">
        <v>69</v>
      </c>
      <c r="I19" s="17">
        <v>41</v>
      </c>
      <c r="J19" s="56">
        <f t="shared" si="1"/>
        <v>0.19228063593303005</v>
      </c>
      <c r="K19" s="15">
        <v>20</v>
      </c>
      <c r="L19" s="15">
        <v>20</v>
      </c>
      <c r="M19" s="19" t="s">
        <v>88</v>
      </c>
    </row>
    <row r="20" spans="1:13" s="2" customFormat="1" ht="18.95" customHeight="1" x14ac:dyDescent="0.15">
      <c r="A20" s="14" t="s">
        <v>83</v>
      </c>
      <c r="B20" s="15">
        <v>3013</v>
      </c>
      <c r="C20" s="56">
        <f t="shared" si="0"/>
        <v>7.4422625663826114</v>
      </c>
      <c r="D20" s="15">
        <v>63</v>
      </c>
      <c r="E20" s="15">
        <v>348</v>
      </c>
      <c r="F20" s="15">
        <v>2602</v>
      </c>
      <c r="G20" s="15">
        <v>1793</v>
      </c>
      <c r="H20" s="15">
        <v>809</v>
      </c>
      <c r="I20" s="17">
        <v>1189</v>
      </c>
      <c r="J20" s="56">
        <f t="shared" si="1"/>
        <v>5.5761384420578715</v>
      </c>
      <c r="K20" s="15">
        <v>778</v>
      </c>
      <c r="L20" s="15">
        <v>730</v>
      </c>
      <c r="M20" s="19">
        <v>48</v>
      </c>
    </row>
    <row r="21" spans="1:13" s="2" customFormat="1" ht="18.95" customHeight="1" x14ac:dyDescent="0.15">
      <c r="A21" s="14" t="s">
        <v>84</v>
      </c>
      <c r="B21" s="15">
        <v>9860</v>
      </c>
      <c r="C21" s="56">
        <f t="shared" si="0"/>
        <v>24.354699271335061</v>
      </c>
      <c r="D21" s="15">
        <v>747</v>
      </c>
      <c r="E21" s="15">
        <v>2874</v>
      </c>
      <c r="F21" s="15">
        <v>6239</v>
      </c>
      <c r="G21" s="15">
        <v>4291</v>
      </c>
      <c r="H21" s="15">
        <v>1948</v>
      </c>
      <c r="I21" s="17">
        <v>5457</v>
      </c>
      <c r="J21" s="56">
        <f t="shared" si="1"/>
        <v>25.59208366552549</v>
      </c>
      <c r="K21" s="15">
        <v>1836</v>
      </c>
      <c r="L21" s="15">
        <v>1743</v>
      </c>
      <c r="M21" s="19">
        <v>93</v>
      </c>
    </row>
    <row r="22" spans="1:13" s="2" customFormat="1" ht="18.95" customHeight="1" x14ac:dyDescent="0.15">
      <c r="A22" s="14" t="s">
        <v>72</v>
      </c>
      <c r="B22" s="15">
        <v>2138</v>
      </c>
      <c r="C22" s="56">
        <f t="shared" si="0"/>
        <v>5.2809682598493275</v>
      </c>
      <c r="D22" s="15">
        <v>37</v>
      </c>
      <c r="E22" s="15">
        <v>202</v>
      </c>
      <c r="F22" s="15">
        <v>1899</v>
      </c>
      <c r="G22" s="15">
        <v>1149</v>
      </c>
      <c r="H22" s="15">
        <v>750</v>
      </c>
      <c r="I22" s="17">
        <v>513</v>
      </c>
      <c r="J22" s="56">
        <f t="shared" si="1"/>
        <v>2.4058528349669372</v>
      </c>
      <c r="K22" s="15">
        <v>274</v>
      </c>
      <c r="L22" s="15">
        <v>271</v>
      </c>
      <c r="M22" s="19">
        <v>3</v>
      </c>
    </row>
    <row r="23" spans="1:13" s="2" customFormat="1" ht="18.95" customHeight="1" x14ac:dyDescent="0.15">
      <c r="A23" s="14" t="s">
        <v>73</v>
      </c>
      <c r="B23" s="15">
        <v>604</v>
      </c>
      <c r="C23" s="56">
        <f t="shared" si="0"/>
        <v>1.4919105841669755</v>
      </c>
      <c r="D23" s="15">
        <v>81</v>
      </c>
      <c r="E23" s="15">
        <v>112</v>
      </c>
      <c r="F23" s="15">
        <v>411</v>
      </c>
      <c r="G23" s="15">
        <v>253</v>
      </c>
      <c r="H23" s="15">
        <v>158</v>
      </c>
      <c r="I23" s="17">
        <v>285</v>
      </c>
      <c r="J23" s="56">
        <f t="shared" si="1"/>
        <v>1.336584908314965</v>
      </c>
      <c r="K23" s="15">
        <v>92</v>
      </c>
      <c r="L23" s="15">
        <v>76</v>
      </c>
      <c r="M23" s="19">
        <v>16</v>
      </c>
    </row>
    <row r="24" spans="1:13" s="2" customFormat="1" ht="18.95" customHeight="1" x14ac:dyDescent="0.15">
      <c r="A24" s="14" t="s">
        <v>85</v>
      </c>
      <c r="B24" s="15">
        <v>10964</v>
      </c>
      <c r="C24" s="56">
        <f t="shared" si="0"/>
        <v>27.081635173521057</v>
      </c>
      <c r="D24" s="15">
        <v>791</v>
      </c>
      <c r="E24" s="15">
        <v>2624</v>
      </c>
      <c r="F24" s="15">
        <v>7549</v>
      </c>
      <c r="G24" s="15">
        <v>5420</v>
      </c>
      <c r="H24" s="15">
        <v>2129</v>
      </c>
      <c r="I24" s="17">
        <v>6185</v>
      </c>
      <c r="J24" s="56">
        <f t="shared" si="1"/>
        <v>29.006237396238806</v>
      </c>
      <c r="K24" s="15">
        <v>2770</v>
      </c>
      <c r="L24" s="15">
        <v>2677</v>
      </c>
      <c r="M24" s="19">
        <v>93</v>
      </c>
    </row>
    <row r="25" spans="1:13" s="2" customFormat="1" ht="18.95" customHeight="1" x14ac:dyDescent="0.15">
      <c r="A25" s="26" t="s">
        <v>79</v>
      </c>
      <c r="B25" s="15">
        <v>1837</v>
      </c>
      <c r="C25" s="56">
        <f t="shared" si="0"/>
        <v>4.5374830184018773</v>
      </c>
      <c r="D25" s="15" t="s">
        <v>88</v>
      </c>
      <c r="E25" s="15">
        <v>568</v>
      </c>
      <c r="F25" s="15">
        <v>1269</v>
      </c>
      <c r="G25" s="15">
        <v>879</v>
      </c>
      <c r="H25" s="15">
        <v>390</v>
      </c>
      <c r="I25" s="17">
        <v>825</v>
      </c>
      <c r="J25" s="56">
        <f t="shared" si="1"/>
        <v>3.8690615767012146</v>
      </c>
      <c r="K25" s="15">
        <v>257</v>
      </c>
      <c r="L25" s="15">
        <v>257</v>
      </c>
      <c r="M25" s="19" t="s">
        <v>88</v>
      </c>
    </row>
    <row r="26" spans="1:13" s="2" customFormat="1" ht="18.95" customHeight="1" x14ac:dyDescent="0.15">
      <c r="A26" s="14" t="s">
        <v>36</v>
      </c>
      <c r="B26" s="15">
        <f>SUM(B19:B25)</f>
        <v>28694</v>
      </c>
      <c r="C26" s="50">
        <f t="shared" ref="C26:M26" si="4">SUM(C19:C25)</f>
        <v>70.875632950475477</v>
      </c>
      <c r="D26" s="17">
        <f t="shared" si="4"/>
        <v>1719</v>
      </c>
      <c r="E26" s="15">
        <f t="shared" si="4"/>
        <v>6749</v>
      </c>
      <c r="F26" s="15">
        <f t="shared" si="4"/>
        <v>20226</v>
      </c>
      <c r="G26" s="15">
        <f t="shared" si="4"/>
        <v>13973</v>
      </c>
      <c r="H26" s="19">
        <f t="shared" si="4"/>
        <v>6253</v>
      </c>
      <c r="I26" s="15">
        <f t="shared" si="4"/>
        <v>14495</v>
      </c>
      <c r="J26" s="18">
        <f t="shared" si="4"/>
        <v>67.978239459738319</v>
      </c>
      <c r="K26" s="15">
        <f t="shared" si="4"/>
        <v>6027</v>
      </c>
      <c r="L26" s="15">
        <f t="shared" si="4"/>
        <v>5774</v>
      </c>
      <c r="M26" s="19">
        <f t="shared" si="4"/>
        <v>253</v>
      </c>
    </row>
    <row r="27" spans="1:13" s="2" customFormat="1" ht="15" customHeight="1" x14ac:dyDescent="0.15">
      <c r="A27" s="14"/>
      <c r="C27" s="56"/>
      <c r="I27" s="27"/>
      <c r="J27" s="56"/>
      <c r="M27" s="28"/>
    </row>
    <row r="28" spans="1:13" s="2" customFormat="1" ht="18.95" customHeight="1" x14ac:dyDescent="0.15">
      <c r="A28" s="33" t="s">
        <v>80</v>
      </c>
      <c r="B28" s="34">
        <v>260</v>
      </c>
      <c r="C28" s="57">
        <f t="shared" si="0"/>
        <v>0.64221316536989004</v>
      </c>
      <c r="D28" s="34">
        <v>21</v>
      </c>
      <c r="E28" s="34">
        <v>137</v>
      </c>
      <c r="F28" s="34">
        <v>102</v>
      </c>
      <c r="G28" s="34">
        <v>75</v>
      </c>
      <c r="H28" s="34">
        <v>27</v>
      </c>
      <c r="I28" s="7">
        <v>238</v>
      </c>
      <c r="J28" s="57">
        <f t="shared" si="1"/>
        <v>1.1161656427331987</v>
      </c>
      <c r="K28" s="34">
        <v>80</v>
      </c>
      <c r="L28" s="34">
        <v>76</v>
      </c>
      <c r="M28" s="38">
        <v>4</v>
      </c>
    </row>
    <row r="29" spans="1:13" s="2" customFormat="1" ht="18.95" customHeight="1" x14ac:dyDescent="0.15">
      <c r="A29" s="39" t="s">
        <v>38</v>
      </c>
      <c r="F29" s="15"/>
      <c r="K29" s="15"/>
      <c r="M29" s="40"/>
    </row>
    <row r="30" spans="1:13" s="2" customFormat="1" ht="18.95" customHeight="1" x14ac:dyDescent="0.15">
      <c r="A30" s="39" t="s">
        <v>39</v>
      </c>
      <c r="F30" s="15"/>
      <c r="K30" s="15"/>
    </row>
    <row r="31" spans="1:13" s="2" customFormat="1" ht="18.95" customHeight="1" x14ac:dyDescent="0.15">
      <c r="A31" s="39" t="s">
        <v>40</v>
      </c>
      <c r="F31" s="15"/>
      <c r="K31" s="15"/>
    </row>
    <row r="32" spans="1:13" ht="18.95" customHeight="1" x14ac:dyDescent="0.15">
      <c r="A32" s="39" t="s">
        <v>41</v>
      </c>
    </row>
    <row r="41" spans="1:3" ht="18.95" customHeight="1" x14ac:dyDescent="0.15">
      <c r="A41" s="2"/>
      <c r="B41" s="2"/>
      <c r="C41" s="2"/>
    </row>
  </sheetData>
  <mergeCells count="10">
    <mergeCell ref="A4:A6"/>
    <mergeCell ref="B4:H4"/>
    <mergeCell ref="I4:M4"/>
    <mergeCell ref="B5:B6"/>
    <mergeCell ref="C5:C6"/>
    <mergeCell ref="D5:E5"/>
    <mergeCell ref="F5:H5"/>
    <mergeCell ref="I5:I6"/>
    <mergeCell ref="J5:J6"/>
    <mergeCell ref="K5:M5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landscape" r:id="rId1"/>
  <headerFooter alignWithMargins="0">
    <oddHeader>&amp;R&amp;"ＭＳ ゴシック,標準"四街道市統計　&amp;A.xlsx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M41"/>
  <sheetViews>
    <sheetView view="pageBreakPreview" zoomScale="85" zoomScaleNormal="100" zoomScaleSheetLayoutView="85" workbookViewId="0"/>
  </sheetViews>
  <sheetFormatPr defaultRowHeight="18.95" customHeight="1" x14ac:dyDescent="0.15"/>
  <cols>
    <col min="1" max="1" width="30.625" style="41" customWidth="1"/>
    <col min="2" max="13" width="8.625" style="41" customWidth="1"/>
    <col min="14" max="16384" width="9" style="41"/>
  </cols>
  <sheetData>
    <row r="1" spans="1:13" s="2" customFormat="1" ht="18.95" customHeight="1" x14ac:dyDescent="0.15">
      <c r="A1" s="53" t="s">
        <v>132</v>
      </c>
    </row>
    <row r="2" spans="1:13" s="2" customFormat="1" ht="18.95" customHeight="1" x14ac:dyDescent="0.15">
      <c r="A2" s="3"/>
    </row>
    <row r="3" spans="1:13" s="2" customFormat="1" ht="18.9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82</v>
      </c>
    </row>
    <row r="4" spans="1:13" s="2" customFormat="1" ht="18.95" customHeight="1" thickTop="1" x14ac:dyDescent="0.15">
      <c r="A4" s="91" t="s">
        <v>1</v>
      </c>
      <c r="B4" s="94" t="s">
        <v>2</v>
      </c>
      <c r="C4" s="95"/>
      <c r="D4" s="95"/>
      <c r="E4" s="95"/>
      <c r="F4" s="95"/>
      <c r="G4" s="95"/>
      <c r="H4" s="96"/>
      <c r="I4" s="94" t="s">
        <v>3</v>
      </c>
      <c r="J4" s="97"/>
      <c r="K4" s="97"/>
      <c r="L4" s="97"/>
      <c r="M4" s="98"/>
    </row>
    <row r="5" spans="1:13" s="2" customFormat="1" ht="18.95" customHeight="1" x14ac:dyDescent="0.15">
      <c r="A5" s="92"/>
      <c r="B5" s="99" t="s">
        <v>4</v>
      </c>
      <c r="C5" s="100" t="s">
        <v>5</v>
      </c>
      <c r="D5" s="102" t="s">
        <v>6</v>
      </c>
      <c r="E5" s="103"/>
      <c r="F5" s="104" t="s">
        <v>7</v>
      </c>
      <c r="G5" s="105"/>
      <c r="H5" s="106"/>
      <c r="I5" s="104" t="s">
        <v>4</v>
      </c>
      <c r="J5" s="100" t="s">
        <v>5</v>
      </c>
      <c r="K5" s="104" t="s">
        <v>8</v>
      </c>
      <c r="L5" s="105"/>
      <c r="M5" s="106"/>
    </row>
    <row r="6" spans="1:13" s="2" customFormat="1" ht="18.95" customHeight="1" x14ac:dyDescent="0.15">
      <c r="A6" s="93"/>
      <c r="B6" s="99"/>
      <c r="C6" s="101"/>
      <c r="D6" s="6" t="s">
        <v>9</v>
      </c>
      <c r="E6" s="6" t="s">
        <v>10</v>
      </c>
      <c r="F6" s="7"/>
      <c r="G6" s="6" t="s">
        <v>11</v>
      </c>
      <c r="H6" s="6" t="s">
        <v>12</v>
      </c>
      <c r="I6" s="107"/>
      <c r="J6" s="101"/>
      <c r="K6" s="7"/>
      <c r="L6" s="6" t="s">
        <v>11</v>
      </c>
      <c r="M6" s="6" t="s">
        <v>12</v>
      </c>
    </row>
    <row r="7" spans="1:13" s="2" customFormat="1" ht="18.95" customHeight="1" x14ac:dyDescent="0.15">
      <c r="A7" s="14" t="s">
        <v>4</v>
      </c>
      <c r="B7" s="15">
        <v>40892</v>
      </c>
      <c r="C7" s="48">
        <f>B7/40892*100</f>
        <v>100</v>
      </c>
      <c r="D7" s="15">
        <v>3330</v>
      </c>
      <c r="E7" s="15">
        <v>9043</v>
      </c>
      <c r="F7" s="15">
        <v>28519</v>
      </c>
      <c r="G7" s="15">
        <v>19810</v>
      </c>
      <c r="H7" s="15">
        <v>8709</v>
      </c>
      <c r="I7" s="49">
        <v>21739</v>
      </c>
      <c r="J7" s="48">
        <f>I7/21739*100</f>
        <v>100</v>
      </c>
      <c r="K7" s="15">
        <v>9366</v>
      </c>
      <c r="L7" s="15">
        <v>8871</v>
      </c>
      <c r="M7" s="19">
        <v>495</v>
      </c>
    </row>
    <row r="8" spans="1:13" s="2" customFormat="1" ht="15" customHeight="1" x14ac:dyDescent="0.15">
      <c r="A8" s="14"/>
      <c r="B8" s="15"/>
      <c r="C8" s="18"/>
      <c r="D8" s="15"/>
      <c r="E8" s="15"/>
      <c r="F8" s="15"/>
      <c r="G8" s="15"/>
      <c r="H8" s="15"/>
      <c r="I8" s="17"/>
      <c r="J8" s="18"/>
      <c r="K8" s="15"/>
      <c r="L8" s="15"/>
      <c r="M8" s="19"/>
    </row>
    <row r="9" spans="1:13" s="2" customFormat="1" ht="18.95" customHeight="1" x14ac:dyDescent="0.15">
      <c r="A9" s="14" t="s">
        <v>65</v>
      </c>
      <c r="B9" s="15">
        <v>697</v>
      </c>
      <c r="C9" s="18">
        <f t="shared" ref="C9:C28" si="0">B9/40892*100</f>
        <v>1.704489875770322</v>
      </c>
      <c r="D9" s="15">
        <v>580</v>
      </c>
      <c r="E9" s="15">
        <v>78</v>
      </c>
      <c r="F9" s="15">
        <v>39</v>
      </c>
      <c r="G9" s="15">
        <v>35</v>
      </c>
      <c r="H9" s="15">
        <v>4</v>
      </c>
      <c r="I9" s="17">
        <v>695</v>
      </c>
      <c r="J9" s="18">
        <f t="shared" ref="J9:J28" si="1">I9/21739*100</f>
        <v>3.1970191821150928</v>
      </c>
      <c r="K9" s="15">
        <v>37</v>
      </c>
      <c r="L9" s="15">
        <v>37</v>
      </c>
      <c r="M9" s="19" t="s">
        <v>88</v>
      </c>
    </row>
    <row r="10" spans="1:13" s="2" customFormat="1" ht="18.95" customHeight="1" x14ac:dyDescent="0.15">
      <c r="A10" s="14" t="s">
        <v>66</v>
      </c>
      <c r="B10" s="15">
        <v>5</v>
      </c>
      <c r="C10" s="18">
        <f t="shared" si="0"/>
        <v>1.2227330529198865E-2</v>
      </c>
      <c r="D10" s="15" t="s">
        <v>88</v>
      </c>
      <c r="E10" s="15" t="s">
        <v>88</v>
      </c>
      <c r="F10" s="15">
        <v>5</v>
      </c>
      <c r="G10" s="15">
        <v>5</v>
      </c>
      <c r="H10" s="15" t="s">
        <v>88</v>
      </c>
      <c r="I10" s="17" t="s">
        <v>88</v>
      </c>
      <c r="J10" s="19" t="s">
        <v>88</v>
      </c>
      <c r="K10" s="15" t="s">
        <v>88</v>
      </c>
      <c r="L10" s="15" t="s">
        <v>88</v>
      </c>
      <c r="M10" s="19" t="s">
        <v>88</v>
      </c>
    </row>
    <row r="11" spans="1:13" s="2" customFormat="1" ht="18.95" customHeight="1" x14ac:dyDescent="0.15">
      <c r="A11" s="14" t="s">
        <v>14</v>
      </c>
      <c r="B11" s="15">
        <v>1</v>
      </c>
      <c r="C11" s="18">
        <f t="shared" si="0"/>
        <v>2.445466105839773E-3</v>
      </c>
      <c r="D11" s="15" t="s">
        <v>88</v>
      </c>
      <c r="E11" s="15" t="s">
        <v>88</v>
      </c>
      <c r="F11" s="15">
        <v>1</v>
      </c>
      <c r="G11" s="15">
        <v>1</v>
      </c>
      <c r="H11" s="15" t="s">
        <v>88</v>
      </c>
      <c r="I11" s="17" t="s">
        <v>88</v>
      </c>
      <c r="J11" s="19" t="s">
        <v>88</v>
      </c>
      <c r="K11" s="15" t="s">
        <v>88</v>
      </c>
      <c r="L11" s="15" t="s">
        <v>88</v>
      </c>
      <c r="M11" s="19" t="s">
        <v>88</v>
      </c>
    </row>
    <row r="12" spans="1:13" s="2" customFormat="1" ht="18.95" customHeight="1" x14ac:dyDescent="0.15">
      <c r="A12" s="14" t="s">
        <v>17</v>
      </c>
      <c r="B12" s="15">
        <f>SUM(B9:B11)</f>
        <v>703</v>
      </c>
      <c r="C12" s="50">
        <f t="shared" ref="C12:M12" si="2">SUM(C9:C11)</f>
        <v>1.7191626724053606</v>
      </c>
      <c r="D12" s="17">
        <f t="shared" si="2"/>
        <v>580</v>
      </c>
      <c r="E12" s="15">
        <f t="shared" si="2"/>
        <v>78</v>
      </c>
      <c r="F12" s="15">
        <f t="shared" si="2"/>
        <v>45</v>
      </c>
      <c r="G12" s="15">
        <f t="shared" si="2"/>
        <v>41</v>
      </c>
      <c r="H12" s="19">
        <f t="shared" si="2"/>
        <v>4</v>
      </c>
      <c r="I12" s="15">
        <f t="shared" si="2"/>
        <v>695</v>
      </c>
      <c r="J12" s="18">
        <f t="shared" si="2"/>
        <v>3.1970191821150928</v>
      </c>
      <c r="K12" s="15">
        <f t="shared" si="2"/>
        <v>37</v>
      </c>
      <c r="L12" s="15">
        <f t="shared" si="2"/>
        <v>37</v>
      </c>
      <c r="M12" s="19">
        <f t="shared" si="2"/>
        <v>0</v>
      </c>
    </row>
    <row r="13" spans="1:13" s="2" customFormat="1" ht="15" customHeight="1" x14ac:dyDescent="0.15">
      <c r="A13" s="14"/>
      <c r="B13" s="15"/>
      <c r="C13" s="18"/>
      <c r="D13" s="15"/>
      <c r="E13" s="15"/>
      <c r="F13" s="15"/>
      <c r="G13" s="15"/>
      <c r="H13" s="15"/>
      <c r="I13" s="17"/>
      <c r="J13" s="18"/>
      <c r="K13" s="15"/>
      <c r="L13" s="15"/>
      <c r="M13" s="19"/>
    </row>
    <row r="14" spans="1:13" s="2" customFormat="1" ht="18.95" customHeight="1" x14ac:dyDescent="0.15">
      <c r="A14" s="14" t="s">
        <v>67</v>
      </c>
      <c r="B14" s="15">
        <v>8</v>
      </c>
      <c r="C14" s="18">
        <f t="shared" si="0"/>
        <v>1.9563728846718184E-2</v>
      </c>
      <c r="D14" s="15">
        <v>2</v>
      </c>
      <c r="E14" s="15" t="s">
        <v>88</v>
      </c>
      <c r="F14" s="15">
        <v>6</v>
      </c>
      <c r="G14" s="15">
        <v>3</v>
      </c>
      <c r="H14" s="15">
        <v>3</v>
      </c>
      <c r="I14" s="17">
        <v>6</v>
      </c>
      <c r="J14" s="18">
        <f t="shared" si="1"/>
        <v>2.7600165600993605E-2</v>
      </c>
      <c r="K14" s="15">
        <v>4</v>
      </c>
      <c r="L14" s="15">
        <v>4</v>
      </c>
      <c r="M14" s="19" t="s">
        <v>88</v>
      </c>
    </row>
    <row r="15" spans="1:13" s="2" customFormat="1" ht="18.95" customHeight="1" x14ac:dyDescent="0.15">
      <c r="A15" s="14" t="s">
        <v>19</v>
      </c>
      <c r="B15" s="15">
        <v>4314</v>
      </c>
      <c r="C15" s="18">
        <f t="shared" si="0"/>
        <v>10.549740780592781</v>
      </c>
      <c r="D15" s="15">
        <v>652</v>
      </c>
      <c r="E15" s="15">
        <v>1083</v>
      </c>
      <c r="F15" s="15">
        <v>2579</v>
      </c>
      <c r="G15" s="15">
        <v>1775</v>
      </c>
      <c r="H15" s="15">
        <v>804</v>
      </c>
      <c r="I15" s="17">
        <v>3045</v>
      </c>
      <c r="J15" s="18">
        <f t="shared" si="1"/>
        <v>14.007084042504255</v>
      </c>
      <c r="K15" s="15">
        <v>1310</v>
      </c>
      <c r="L15" s="15">
        <v>1167</v>
      </c>
      <c r="M15" s="19">
        <v>143</v>
      </c>
    </row>
    <row r="16" spans="1:13" s="2" customFormat="1" ht="18.95" customHeight="1" x14ac:dyDescent="0.15">
      <c r="A16" s="14" t="s">
        <v>20</v>
      </c>
      <c r="B16" s="15">
        <v>5310</v>
      </c>
      <c r="C16" s="18">
        <f t="shared" si="0"/>
        <v>12.985425022009196</v>
      </c>
      <c r="D16" s="15">
        <v>221</v>
      </c>
      <c r="E16" s="15">
        <v>608</v>
      </c>
      <c r="F16" s="15">
        <v>4481</v>
      </c>
      <c r="G16" s="15">
        <v>2908</v>
      </c>
      <c r="H16" s="15">
        <v>1573</v>
      </c>
      <c r="I16" s="17">
        <v>1681</v>
      </c>
      <c r="J16" s="18">
        <f t="shared" si="1"/>
        <v>7.7326463958783762</v>
      </c>
      <c r="K16" s="15">
        <v>852</v>
      </c>
      <c r="L16" s="15">
        <v>788</v>
      </c>
      <c r="M16" s="19">
        <v>64</v>
      </c>
    </row>
    <row r="17" spans="1:13" s="2" customFormat="1" ht="18.95" customHeight="1" x14ac:dyDescent="0.15">
      <c r="A17" s="14" t="s">
        <v>21</v>
      </c>
      <c r="B17" s="15">
        <f>SUM(B14:B16)</f>
        <v>9632</v>
      </c>
      <c r="C17" s="50">
        <f t="shared" ref="C17:M17" si="3">SUM(C14:C16)</f>
        <v>23.554729531448693</v>
      </c>
      <c r="D17" s="17">
        <f t="shared" si="3"/>
        <v>875</v>
      </c>
      <c r="E17" s="15">
        <f t="shared" si="3"/>
        <v>1691</v>
      </c>
      <c r="F17" s="15">
        <f t="shared" si="3"/>
        <v>7066</v>
      </c>
      <c r="G17" s="15">
        <f t="shared" si="3"/>
        <v>4686</v>
      </c>
      <c r="H17" s="19">
        <f t="shared" si="3"/>
        <v>2380</v>
      </c>
      <c r="I17" s="15">
        <f t="shared" si="3"/>
        <v>4732</v>
      </c>
      <c r="J17" s="18">
        <f t="shared" si="3"/>
        <v>21.767330603983623</v>
      </c>
      <c r="K17" s="15">
        <f t="shared" si="3"/>
        <v>2166</v>
      </c>
      <c r="L17" s="15">
        <f t="shared" si="3"/>
        <v>1959</v>
      </c>
      <c r="M17" s="19">
        <f t="shared" si="3"/>
        <v>207</v>
      </c>
    </row>
    <row r="18" spans="1:13" s="2" customFormat="1" ht="15" customHeight="1" x14ac:dyDescent="0.15">
      <c r="A18" s="14"/>
      <c r="B18" s="15"/>
      <c r="C18" s="18"/>
      <c r="D18" s="15"/>
      <c r="E18" s="15"/>
      <c r="F18" s="15"/>
      <c r="G18" s="15"/>
      <c r="H18" s="15"/>
      <c r="I18" s="17"/>
      <c r="J18" s="18"/>
      <c r="K18" s="15"/>
      <c r="L18" s="15"/>
      <c r="M18" s="19"/>
    </row>
    <row r="19" spans="1:13" s="2" customFormat="1" ht="18.95" customHeight="1" x14ac:dyDescent="0.15">
      <c r="A19" s="14" t="s">
        <v>68</v>
      </c>
      <c r="B19" s="15">
        <v>277</v>
      </c>
      <c r="C19" s="18">
        <f t="shared" si="0"/>
        <v>0.67739411131761706</v>
      </c>
      <c r="D19" s="15" t="s">
        <v>88</v>
      </c>
      <c r="E19" s="15">
        <v>22</v>
      </c>
      <c r="F19" s="15">
        <v>255</v>
      </c>
      <c r="G19" s="15">
        <v>171</v>
      </c>
      <c r="H19" s="15">
        <v>84</v>
      </c>
      <c r="I19" s="17">
        <v>48</v>
      </c>
      <c r="J19" s="18">
        <f t="shared" si="1"/>
        <v>0.22080132480794884</v>
      </c>
      <c r="K19" s="15">
        <v>26</v>
      </c>
      <c r="L19" s="15">
        <v>25</v>
      </c>
      <c r="M19" s="19">
        <v>1</v>
      </c>
    </row>
    <row r="20" spans="1:13" s="2" customFormat="1" ht="18.95" customHeight="1" x14ac:dyDescent="0.15">
      <c r="A20" s="14" t="s">
        <v>83</v>
      </c>
      <c r="B20" s="15">
        <v>3129</v>
      </c>
      <c r="C20" s="18">
        <f t="shared" si="0"/>
        <v>7.6518634451726504</v>
      </c>
      <c r="D20" s="15">
        <v>88</v>
      </c>
      <c r="E20" s="15">
        <v>451</v>
      </c>
      <c r="F20" s="15">
        <v>2590</v>
      </c>
      <c r="G20" s="15">
        <v>1864</v>
      </c>
      <c r="H20" s="15">
        <v>726</v>
      </c>
      <c r="I20" s="17">
        <v>1521</v>
      </c>
      <c r="J20" s="18">
        <f t="shared" si="1"/>
        <v>6.9966419798518791</v>
      </c>
      <c r="K20" s="15">
        <v>982</v>
      </c>
      <c r="L20" s="15">
        <v>932</v>
      </c>
      <c r="M20" s="19">
        <v>50</v>
      </c>
    </row>
    <row r="21" spans="1:13" s="2" customFormat="1" ht="18.95" customHeight="1" x14ac:dyDescent="0.15">
      <c r="A21" s="14" t="s">
        <v>84</v>
      </c>
      <c r="B21" s="15">
        <v>10075</v>
      </c>
      <c r="C21" s="18">
        <f t="shared" si="0"/>
        <v>24.638071016335715</v>
      </c>
      <c r="D21" s="15">
        <v>728</v>
      </c>
      <c r="E21" s="15">
        <v>2996</v>
      </c>
      <c r="F21" s="15">
        <v>6351</v>
      </c>
      <c r="G21" s="15">
        <v>4581</v>
      </c>
      <c r="H21" s="15">
        <v>1770</v>
      </c>
      <c r="I21" s="17">
        <v>5843</v>
      </c>
      <c r="J21" s="18">
        <f t="shared" si="1"/>
        <v>26.87796126776761</v>
      </c>
      <c r="K21" s="15">
        <v>2119</v>
      </c>
      <c r="L21" s="15">
        <v>2046</v>
      </c>
      <c r="M21" s="19">
        <v>73</v>
      </c>
    </row>
    <row r="22" spans="1:13" s="2" customFormat="1" ht="18.95" customHeight="1" x14ac:dyDescent="0.15">
      <c r="A22" s="14" t="s">
        <v>72</v>
      </c>
      <c r="B22" s="15">
        <v>1796</v>
      </c>
      <c r="C22" s="18">
        <f t="shared" si="0"/>
        <v>4.3920571260882317</v>
      </c>
      <c r="D22" s="15">
        <v>40</v>
      </c>
      <c r="E22" s="15">
        <v>149</v>
      </c>
      <c r="F22" s="15">
        <v>1607</v>
      </c>
      <c r="G22" s="15">
        <v>1004</v>
      </c>
      <c r="H22" s="15">
        <v>603</v>
      </c>
      <c r="I22" s="17">
        <v>409</v>
      </c>
      <c r="J22" s="18">
        <f t="shared" si="1"/>
        <v>1.8814112884677308</v>
      </c>
      <c r="K22" s="15">
        <v>220</v>
      </c>
      <c r="L22" s="15">
        <v>214</v>
      </c>
      <c r="M22" s="19">
        <v>6</v>
      </c>
    </row>
    <row r="23" spans="1:13" s="2" customFormat="1" ht="18.95" customHeight="1" x14ac:dyDescent="0.15">
      <c r="A23" s="14" t="s">
        <v>73</v>
      </c>
      <c r="B23" s="15">
        <v>617</v>
      </c>
      <c r="C23" s="18">
        <f t="shared" si="0"/>
        <v>1.50885258730314</v>
      </c>
      <c r="D23" s="15">
        <v>94</v>
      </c>
      <c r="E23" s="15">
        <v>87</v>
      </c>
      <c r="F23" s="15">
        <v>436</v>
      </c>
      <c r="G23" s="15">
        <v>240</v>
      </c>
      <c r="H23" s="15">
        <v>196</v>
      </c>
      <c r="I23" s="17">
        <v>274</v>
      </c>
      <c r="J23" s="18">
        <f t="shared" si="1"/>
        <v>1.2604075624453748</v>
      </c>
      <c r="K23" s="15">
        <v>93</v>
      </c>
      <c r="L23" s="15">
        <v>86</v>
      </c>
      <c r="M23" s="19">
        <v>7</v>
      </c>
    </row>
    <row r="24" spans="1:13" s="2" customFormat="1" ht="18.95" customHeight="1" x14ac:dyDescent="0.15">
      <c r="A24" s="14" t="s">
        <v>85</v>
      </c>
      <c r="B24" s="15">
        <v>12395</v>
      </c>
      <c r="C24" s="18">
        <f t="shared" si="0"/>
        <v>30.311552381883988</v>
      </c>
      <c r="D24" s="15">
        <v>909</v>
      </c>
      <c r="E24" s="15">
        <v>2811</v>
      </c>
      <c r="F24" s="15">
        <v>8675</v>
      </c>
      <c r="G24" s="15">
        <v>6137</v>
      </c>
      <c r="H24" s="15">
        <v>2538</v>
      </c>
      <c r="I24" s="17">
        <v>7006</v>
      </c>
      <c r="J24" s="18">
        <f t="shared" si="1"/>
        <v>32.227793366760196</v>
      </c>
      <c r="K24" s="15">
        <v>3286</v>
      </c>
      <c r="L24" s="15">
        <v>3140</v>
      </c>
      <c r="M24" s="19">
        <v>146</v>
      </c>
    </row>
    <row r="25" spans="1:13" s="2" customFormat="1" ht="18.95" customHeight="1" x14ac:dyDescent="0.15">
      <c r="A25" s="26" t="s">
        <v>79</v>
      </c>
      <c r="B25" s="15">
        <v>1901</v>
      </c>
      <c r="C25" s="18">
        <f t="shared" si="0"/>
        <v>4.6488310672014084</v>
      </c>
      <c r="D25" s="15" t="s">
        <v>88</v>
      </c>
      <c r="E25" s="15">
        <v>597</v>
      </c>
      <c r="F25" s="15">
        <v>1304</v>
      </c>
      <c r="G25" s="15">
        <v>948</v>
      </c>
      <c r="H25" s="15">
        <v>356</v>
      </c>
      <c r="I25" s="17">
        <v>919</v>
      </c>
      <c r="J25" s="18">
        <f t="shared" si="1"/>
        <v>4.2274253645521869</v>
      </c>
      <c r="K25" s="2">
        <v>322</v>
      </c>
      <c r="L25" s="15">
        <v>321</v>
      </c>
      <c r="M25" s="19">
        <v>1</v>
      </c>
    </row>
    <row r="26" spans="1:13" s="2" customFormat="1" ht="18.95" customHeight="1" x14ac:dyDescent="0.15">
      <c r="A26" s="14" t="s">
        <v>36</v>
      </c>
      <c r="B26" s="15">
        <f>SUM(B19:B25)</f>
        <v>30190</v>
      </c>
      <c r="C26" s="50">
        <f t="shared" ref="C26:M26" si="4">SUM(C19:C25)</f>
        <v>73.828621735302761</v>
      </c>
      <c r="D26" s="17">
        <f t="shared" si="4"/>
        <v>1859</v>
      </c>
      <c r="E26" s="15">
        <f t="shared" si="4"/>
        <v>7113</v>
      </c>
      <c r="F26" s="15">
        <f t="shared" si="4"/>
        <v>21218</v>
      </c>
      <c r="G26" s="15">
        <f t="shared" si="4"/>
        <v>14945</v>
      </c>
      <c r="H26" s="19">
        <f t="shared" si="4"/>
        <v>6273</v>
      </c>
      <c r="I26" s="15">
        <f t="shared" si="4"/>
        <v>16020</v>
      </c>
      <c r="J26" s="18">
        <f t="shared" si="4"/>
        <v>73.692442154652937</v>
      </c>
      <c r="K26" s="15">
        <f t="shared" si="4"/>
        <v>7048</v>
      </c>
      <c r="L26" s="15">
        <f t="shared" si="4"/>
        <v>6764</v>
      </c>
      <c r="M26" s="19">
        <f t="shared" si="4"/>
        <v>284</v>
      </c>
    </row>
    <row r="27" spans="1:13" s="2" customFormat="1" ht="15" customHeight="1" x14ac:dyDescent="0.15">
      <c r="A27" s="14"/>
      <c r="B27" s="27"/>
      <c r="C27" s="18"/>
      <c r="I27" s="27"/>
      <c r="J27" s="18"/>
      <c r="M27" s="28"/>
    </row>
    <row r="28" spans="1:13" s="2" customFormat="1" ht="18.95" customHeight="1" x14ac:dyDescent="0.15">
      <c r="A28" s="33" t="s">
        <v>80</v>
      </c>
      <c r="B28" s="7">
        <v>367</v>
      </c>
      <c r="C28" s="37">
        <f t="shared" si="0"/>
        <v>0.89748606084319671</v>
      </c>
      <c r="D28" s="34">
        <v>16</v>
      </c>
      <c r="E28" s="34">
        <v>161</v>
      </c>
      <c r="F28" s="34">
        <v>190</v>
      </c>
      <c r="G28" s="34">
        <v>138</v>
      </c>
      <c r="H28" s="34">
        <v>52</v>
      </c>
      <c r="I28" s="7">
        <v>292</v>
      </c>
      <c r="J28" s="37">
        <f t="shared" si="1"/>
        <v>1.3432080592483555</v>
      </c>
      <c r="K28" s="34">
        <v>115</v>
      </c>
      <c r="L28" s="34">
        <v>111</v>
      </c>
      <c r="M28" s="38">
        <v>4</v>
      </c>
    </row>
    <row r="29" spans="1:13" s="2" customFormat="1" ht="18.95" customHeight="1" x14ac:dyDescent="0.15">
      <c r="A29" s="39" t="s">
        <v>38</v>
      </c>
      <c r="F29" s="15"/>
      <c r="K29" s="15"/>
      <c r="M29" s="40"/>
    </row>
    <row r="30" spans="1:13" s="2" customFormat="1" ht="18.95" customHeight="1" x14ac:dyDescent="0.15">
      <c r="A30" s="39" t="s">
        <v>39</v>
      </c>
      <c r="F30" s="15"/>
      <c r="K30" s="15"/>
    </row>
    <row r="31" spans="1:13" s="2" customFormat="1" ht="18.95" customHeight="1" x14ac:dyDescent="0.15">
      <c r="A31" s="39" t="s">
        <v>40</v>
      </c>
      <c r="F31" s="15"/>
      <c r="K31" s="15"/>
    </row>
    <row r="32" spans="1:13" ht="18.95" customHeight="1" x14ac:dyDescent="0.15">
      <c r="A32" s="39" t="s">
        <v>41</v>
      </c>
    </row>
    <row r="41" spans="1:3" ht="18.95" customHeight="1" x14ac:dyDescent="0.15">
      <c r="A41" s="2"/>
      <c r="B41" s="2"/>
      <c r="C41" s="2"/>
    </row>
  </sheetData>
  <mergeCells count="10">
    <mergeCell ref="A4:A6"/>
    <mergeCell ref="B4:H4"/>
    <mergeCell ref="I4:M4"/>
    <mergeCell ref="B5:B6"/>
    <mergeCell ref="C5:C6"/>
    <mergeCell ref="D5:E5"/>
    <mergeCell ref="F5:H5"/>
    <mergeCell ref="I5:I6"/>
    <mergeCell ref="J5:J6"/>
    <mergeCell ref="K5:M5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landscape" r:id="rId1"/>
  <headerFooter alignWithMargins="0">
    <oddHeader>&amp;R&amp;"ＭＳ ゴシック,標準"四街道市　&amp;A.xlsx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M46"/>
  <sheetViews>
    <sheetView view="pageBreakPreview" zoomScale="85" zoomScaleNormal="100" zoomScaleSheetLayoutView="85" workbookViewId="0"/>
  </sheetViews>
  <sheetFormatPr defaultRowHeight="18.95" customHeight="1" x14ac:dyDescent="0.15"/>
  <cols>
    <col min="1" max="1" width="30.625" style="41" customWidth="1"/>
    <col min="2" max="13" width="8.625" style="41" customWidth="1"/>
    <col min="14" max="16384" width="9" style="41"/>
  </cols>
  <sheetData>
    <row r="1" spans="1:13" s="2" customFormat="1" ht="18.95" customHeight="1" x14ac:dyDescent="0.15">
      <c r="A1" s="1" t="s">
        <v>132</v>
      </c>
    </row>
    <row r="2" spans="1:13" s="2" customFormat="1" ht="18.95" customHeight="1" x14ac:dyDescent="0.15">
      <c r="A2" s="3"/>
    </row>
    <row r="3" spans="1:13" s="2" customFormat="1" ht="18.9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64</v>
      </c>
    </row>
    <row r="4" spans="1:13" s="2" customFormat="1" ht="18.95" customHeight="1" thickTop="1" x14ac:dyDescent="0.15">
      <c r="A4" s="91" t="s">
        <v>1</v>
      </c>
      <c r="B4" s="94" t="s">
        <v>2</v>
      </c>
      <c r="C4" s="95"/>
      <c r="D4" s="95"/>
      <c r="E4" s="95"/>
      <c r="F4" s="95"/>
      <c r="G4" s="95"/>
      <c r="H4" s="96"/>
      <c r="I4" s="94" t="s">
        <v>3</v>
      </c>
      <c r="J4" s="97"/>
      <c r="K4" s="97"/>
      <c r="L4" s="97"/>
      <c r="M4" s="98"/>
    </row>
    <row r="5" spans="1:13" s="2" customFormat="1" ht="18.95" customHeight="1" x14ac:dyDescent="0.15">
      <c r="A5" s="92"/>
      <c r="B5" s="99" t="s">
        <v>4</v>
      </c>
      <c r="C5" s="100" t="s">
        <v>5</v>
      </c>
      <c r="D5" s="102" t="s">
        <v>6</v>
      </c>
      <c r="E5" s="103"/>
      <c r="F5" s="104" t="s">
        <v>7</v>
      </c>
      <c r="G5" s="105"/>
      <c r="H5" s="106"/>
      <c r="I5" s="104" t="s">
        <v>4</v>
      </c>
      <c r="J5" s="100" t="s">
        <v>5</v>
      </c>
      <c r="K5" s="104" t="s">
        <v>8</v>
      </c>
      <c r="L5" s="105"/>
      <c r="M5" s="106"/>
    </row>
    <row r="6" spans="1:13" s="2" customFormat="1" ht="18.95" customHeight="1" x14ac:dyDescent="0.15">
      <c r="A6" s="93"/>
      <c r="B6" s="99"/>
      <c r="C6" s="101"/>
      <c r="D6" s="6" t="s">
        <v>9</v>
      </c>
      <c r="E6" s="6" t="s">
        <v>10</v>
      </c>
      <c r="F6" s="7"/>
      <c r="G6" s="6" t="s">
        <v>11</v>
      </c>
      <c r="H6" s="6" t="s">
        <v>12</v>
      </c>
      <c r="I6" s="107"/>
      <c r="J6" s="101"/>
      <c r="K6" s="7"/>
      <c r="L6" s="6" t="s">
        <v>11</v>
      </c>
      <c r="M6" s="6" t="s">
        <v>12</v>
      </c>
    </row>
    <row r="7" spans="1:13" s="2" customFormat="1" ht="18.95" customHeight="1" x14ac:dyDescent="0.15">
      <c r="A7" s="14" t="s">
        <v>4</v>
      </c>
      <c r="B7" s="17">
        <v>40190</v>
      </c>
      <c r="C7" s="48">
        <f>B7/40190*100</f>
        <v>100</v>
      </c>
      <c r="D7" s="15">
        <v>3123</v>
      </c>
      <c r="E7" s="15">
        <v>9506</v>
      </c>
      <c r="F7" s="15">
        <v>27561</v>
      </c>
      <c r="G7" s="15">
        <v>19684</v>
      </c>
      <c r="H7" s="15">
        <v>7877</v>
      </c>
      <c r="I7" s="49">
        <v>22864</v>
      </c>
      <c r="J7" s="48">
        <f>I7/22864*100</f>
        <v>100</v>
      </c>
      <c r="K7" s="15">
        <f t="shared" ref="K7:K33" si="0">SUM(L7:M7)</f>
        <v>10235</v>
      </c>
      <c r="L7" s="15">
        <v>9747</v>
      </c>
      <c r="M7" s="19">
        <v>488</v>
      </c>
    </row>
    <row r="8" spans="1:13" s="2" customFormat="1" ht="15" customHeight="1" x14ac:dyDescent="0.15">
      <c r="A8" s="14"/>
      <c r="B8" s="15"/>
      <c r="C8" s="18"/>
      <c r="D8" s="15"/>
      <c r="E8" s="15"/>
      <c r="F8" s="15"/>
      <c r="G8" s="15"/>
      <c r="H8" s="15"/>
      <c r="I8" s="17"/>
      <c r="J8" s="18"/>
      <c r="K8" s="15"/>
      <c r="L8" s="15"/>
      <c r="M8" s="19"/>
    </row>
    <row r="9" spans="1:13" s="2" customFormat="1" ht="18.95" customHeight="1" x14ac:dyDescent="0.15">
      <c r="A9" s="14" t="s">
        <v>65</v>
      </c>
      <c r="B9" s="15">
        <v>618</v>
      </c>
      <c r="C9" s="18">
        <f t="shared" ref="C9:C33" si="1">B9/40190*100</f>
        <v>1.5376959442647424</v>
      </c>
      <c r="D9" s="15">
        <v>516</v>
      </c>
      <c r="E9" s="15">
        <v>65</v>
      </c>
      <c r="F9" s="15">
        <v>37</v>
      </c>
      <c r="G9" s="15">
        <v>36</v>
      </c>
      <c r="H9" s="15">
        <v>1</v>
      </c>
      <c r="I9" s="17">
        <v>627</v>
      </c>
      <c r="J9" s="18">
        <f t="shared" ref="J9:J33" si="2">I9/22864*100</f>
        <v>2.7423023093072079</v>
      </c>
      <c r="K9" s="15">
        <f t="shared" si="0"/>
        <v>46</v>
      </c>
      <c r="L9" s="15">
        <v>44</v>
      </c>
      <c r="M9" s="19">
        <v>2</v>
      </c>
    </row>
    <row r="10" spans="1:13" s="2" customFormat="1" ht="18.95" customHeight="1" x14ac:dyDescent="0.15">
      <c r="A10" s="14" t="s">
        <v>66</v>
      </c>
      <c r="B10" s="15">
        <v>2</v>
      </c>
      <c r="C10" s="18">
        <f t="shared" si="1"/>
        <v>4.9763622791739242E-3</v>
      </c>
      <c r="D10" s="15">
        <v>2</v>
      </c>
      <c r="E10" s="15" t="s">
        <v>88</v>
      </c>
      <c r="F10" s="15" t="s">
        <v>88</v>
      </c>
      <c r="G10" s="15" t="s">
        <v>88</v>
      </c>
      <c r="H10" s="15" t="s">
        <v>88</v>
      </c>
      <c r="I10" s="17">
        <v>2</v>
      </c>
      <c r="J10" s="18">
        <f t="shared" si="2"/>
        <v>8.74737578726382E-3</v>
      </c>
      <c r="K10" s="15" t="s">
        <v>88</v>
      </c>
      <c r="L10" s="15" t="s">
        <v>88</v>
      </c>
      <c r="M10" s="19" t="s">
        <v>88</v>
      </c>
    </row>
    <row r="11" spans="1:13" s="2" customFormat="1" ht="18.95" customHeight="1" x14ac:dyDescent="0.15">
      <c r="A11" s="14" t="s">
        <v>14</v>
      </c>
      <c r="B11" s="15">
        <v>1</v>
      </c>
      <c r="C11" s="18">
        <f t="shared" si="1"/>
        <v>2.4881811395869621E-3</v>
      </c>
      <c r="D11" s="15" t="s">
        <v>88</v>
      </c>
      <c r="E11" s="15" t="s">
        <v>88</v>
      </c>
      <c r="F11" s="15">
        <v>1</v>
      </c>
      <c r="G11" s="15">
        <v>1</v>
      </c>
      <c r="H11" s="15" t="s">
        <v>88</v>
      </c>
      <c r="I11" s="17" t="s">
        <v>88</v>
      </c>
      <c r="J11" s="19" t="s">
        <v>88</v>
      </c>
      <c r="K11" s="15" t="s">
        <v>88</v>
      </c>
      <c r="L11" s="15" t="s">
        <v>88</v>
      </c>
      <c r="M11" s="19" t="s">
        <v>88</v>
      </c>
    </row>
    <row r="12" spans="1:13" s="2" customFormat="1" ht="18.95" customHeight="1" x14ac:dyDescent="0.15">
      <c r="A12" s="14" t="s">
        <v>17</v>
      </c>
      <c r="B12" s="15">
        <f>SUM(B9:B11)</f>
        <v>621</v>
      </c>
      <c r="C12" s="50">
        <f t="shared" ref="C12:M12" si="3">SUM(C9:C11)</f>
        <v>1.5451604876835032</v>
      </c>
      <c r="D12" s="17">
        <f t="shared" si="3"/>
        <v>518</v>
      </c>
      <c r="E12" s="15">
        <f t="shared" si="3"/>
        <v>65</v>
      </c>
      <c r="F12" s="15">
        <f t="shared" si="3"/>
        <v>38</v>
      </c>
      <c r="G12" s="15">
        <f t="shared" si="3"/>
        <v>37</v>
      </c>
      <c r="H12" s="19">
        <f t="shared" si="3"/>
        <v>1</v>
      </c>
      <c r="I12" s="15">
        <f t="shared" si="3"/>
        <v>629</v>
      </c>
      <c r="J12" s="18">
        <f t="shared" si="3"/>
        <v>2.7510496850944719</v>
      </c>
      <c r="K12" s="15">
        <f t="shared" si="3"/>
        <v>46</v>
      </c>
      <c r="L12" s="15">
        <f t="shared" si="3"/>
        <v>44</v>
      </c>
      <c r="M12" s="19">
        <f t="shared" si="3"/>
        <v>2</v>
      </c>
    </row>
    <row r="13" spans="1:13" s="2" customFormat="1" ht="15" customHeight="1" x14ac:dyDescent="0.15">
      <c r="A13" s="14"/>
      <c r="B13" s="15"/>
      <c r="C13" s="18"/>
      <c r="D13" s="15"/>
      <c r="E13" s="15"/>
      <c r="F13" s="15"/>
      <c r="G13" s="15"/>
      <c r="H13" s="15"/>
      <c r="I13" s="17"/>
      <c r="J13" s="18"/>
      <c r="K13" s="15"/>
      <c r="L13" s="15"/>
      <c r="M13" s="19"/>
    </row>
    <row r="14" spans="1:13" s="2" customFormat="1" ht="18.95" customHeight="1" x14ac:dyDescent="0.15">
      <c r="A14" s="14" t="s">
        <v>67</v>
      </c>
      <c r="B14" s="15">
        <v>7</v>
      </c>
      <c r="C14" s="18">
        <f t="shared" si="1"/>
        <v>1.7417267977108734E-2</v>
      </c>
      <c r="D14" s="15" t="s">
        <v>88</v>
      </c>
      <c r="E14" s="15">
        <v>2</v>
      </c>
      <c r="F14" s="15">
        <v>5</v>
      </c>
      <c r="G14" s="15">
        <v>2</v>
      </c>
      <c r="H14" s="15">
        <v>3</v>
      </c>
      <c r="I14" s="17">
        <v>2</v>
      </c>
      <c r="J14" s="18">
        <f t="shared" si="2"/>
        <v>8.74737578726382E-3</v>
      </c>
      <c r="K14" s="15" t="s">
        <v>88</v>
      </c>
      <c r="L14" s="15" t="s">
        <v>88</v>
      </c>
      <c r="M14" s="19" t="s">
        <v>88</v>
      </c>
    </row>
    <row r="15" spans="1:13" s="2" customFormat="1" ht="18.95" customHeight="1" x14ac:dyDescent="0.15">
      <c r="A15" s="14" t="s">
        <v>19</v>
      </c>
      <c r="B15" s="15">
        <v>4072</v>
      </c>
      <c r="C15" s="18">
        <f t="shared" si="1"/>
        <v>10.131873600398109</v>
      </c>
      <c r="D15" s="15">
        <v>609</v>
      </c>
      <c r="E15" s="15">
        <v>1032</v>
      </c>
      <c r="F15" s="15">
        <v>2431</v>
      </c>
      <c r="G15" s="15">
        <v>1711</v>
      </c>
      <c r="H15" s="15">
        <v>720</v>
      </c>
      <c r="I15" s="17">
        <v>2931</v>
      </c>
      <c r="J15" s="18">
        <f t="shared" si="2"/>
        <v>12.819279216235129</v>
      </c>
      <c r="K15" s="15">
        <f t="shared" si="0"/>
        <v>1290</v>
      </c>
      <c r="L15" s="15">
        <v>1161</v>
      </c>
      <c r="M15" s="19">
        <v>129</v>
      </c>
    </row>
    <row r="16" spans="1:13" s="2" customFormat="1" ht="18.95" customHeight="1" x14ac:dyDescent="0.15">
      <c r="A16" s="14" t="s">
        <v>20</v>
      </c>
      <c r="B16" s="15">
        <v>4446</v>
      </c>
      <c r="C16" s="18">
        <f t="shared" si="1"/>
        <v>11.062453346603633</v>
      </c>
      <c r="D16" s="15">
        <v>180</v>
      </c>
      <c r="E16" s="15">
        <v>496</v>
      </c>
      <c r="F16" s="15">
        <v>3770</v>
      </c>
      <c r="G16" s="15">
        <v>2588</v>
      </c>
      <c r="H16" s="15">
        <v>1182</v>
      </c>
      <c r="I16" s="17">
        <v>1576</v>
      </c>
      <c r="J16" s="18">
        <f t="shared" si="2"/>
        <v>6.8929321203638914</v>
      </c>
      <c r="K16" s="15">
        <f t="shared" si="0"/>
        <v>900</v>
      </c>
      <c r="L16" s="15">
        <v>819</v>
      </c>
      <c r="M16" s="19">
        <v>81</v>
      </c>
    </row>
    <row r="17" spans="1:13" s="2" customFormat="1" ht="18.95" customHeight="1" x14ac:dyDescent="0.15">
      <c r="A17" s="14" t="s">
        <v>21</v>
      </c>
      <c r="B17" s="15">
        <f>SUM(B14:B16)</f>
        <v>8525</v>
      </c>
      <c r="C17" s="50">
        <f t="shared" ref="C17:M17" si="4">SUM(C14:C16)</f>
        <v>21.21174421497885</v>
      </c>
      <c r="D17" s="17">
        <f t="shared" si="4"/>
        <v>789</v>
      </c>
      <c r="E17" s="15">
        <f t="shared" si="4"/>
        <v>1530</v>
      </c>
      <c r="F17" s="15">
        <f t="shared" si="4"/>
        <v>6206</v>
      </c>
      <c r="G17" s="15">
        <f t="shared" si="4"/>
        <v>4301</v>
      </c>
      <c r="H17" s="19">
        <f t="shared" si="4"/>
        <v>1905</v>
      </c>
      <c r="I17" s="15">
        <f t="shared" si="4"/>
        <v>4509</v>
      </c>
      <c r="J17" s="18">
        <f t="shared" si="4"/>
        <v>19.720958712386285</v>
      </c>
      <c r="K17" s="15">
        <f t="shared" si="4"/>
        <v>2190</v>
      </c>
      <c r="L17" s="15">
        <f t="shared" si="4"/>
        <v>1980</v>
      </c>
      <c r="M17" s="19">
        <f t="shared" si="4"/>
        <v>210</v>
      </c>
    </row>
    <row r="18" spans="1:13" s="2" customFormat="1" ht="15" customHeight="1" x14ac:dyDescent="0.15">
      <c r="A18" s="14"/>
      <c r="B18" s="15"/>
      <c r="C18" s="18"/>
      <c r="D18" s="15"/>
      <c r="E18" s="15"/>
      <c r="F18" s="15"/>
      <c r="G18" s="15"/>
      <c r="H18" s="15"/>
      <c r="I18" s="17"/>
      <c r="J18" s="18"/>
      <c r="K18" s="15"/>
      <c r="M18" s="19"/>
    </row>
    <row r="19" spans="1:13" s="2" customFormat="1" ht="18.95" customHeight="1" x14ac:dyDescent="0.15">
      <c r="A19" s="14" t="s">
        <v>68</v>
      </c>
      <c r="B19" s="15">
        <v>229</v>
      </c>
      <c r="C19" s="18">
        <f t="shared" si="1"/>
        <v>0.56979348096541427</v>
      </c>
      <c r="D19" s="15" t="s">
        <v>88</v>
      </c>
      <c r="E19" s="15">
        <v>30</v>
      </c>
      <c r="F19" s="15">
        <v>199</v>
      </c>
      <c r="G19" s="15">
        <v>143</v>
      </c>
      <c r="H19" s="15">
        <v>56</v>
      </c>
      <c r="I19" s="17">
        <v>45</v>
      </c>
      <c r="J19" s="18">
        <f t="shared" si="2"/>
        <v>0.19681595521343598</v>
      </c>
      <c r="K19" s="15">
        <f t="shared" si="0"/>
        <v>15</v>
      </c>
      <c r="L19" s="15">
        <v>15</v>
      </c>
      <c r="M19" s="19" t="s">
        <v>88</v>
      </c>
    </row>
    <row r="20" spans="1:13" s="2" customFormat="1" ht="18.95" customHeight="1" x14ac:dyDescent="0.15">
      <c r="A20" s="14" t="s">
        <v>69</v>
      </c>
      <c r="B20" s="15">
        <v>1383</v>
      </c>
      <c r="C20" s="18">
        <f t="shared" si="1"/>
        <v>3.4411545160487682</v>
      </c>
      <c r="D20" s="15">
        <v>46</v>
      </c>
      <c r="E20" s="15">
        <v>27</v>
      </c>
      <c r="F20" s="15">
        <v>1310</v>
      </c>
      <c r="G20" s="15">
        <v>441</v>
      </c>
      <c r="H20" s="15">
        <v>869</v>
      </c>
      <c r="I20" s="17">
        <v>98</v>
      </c>
      <c r="J20" s="18">
        <f t="shared" si="2"/>
        <v>0.4286214135759272</v>
      </c>
      <c r="K20" s="15">
        <f t="shared" si="0"/>
        <v>25</v>
      </c>
      <c r="L20" s="15">
        <v>25</v>
      </c>
      <c r="M20" s="19" t="s">
        <v>88</v>
      </c>
    </row>
    <row r="21" spans="1:13" s="2" customFormat="1" ht="18.95" customHeight="1" x14ac:dyDescent="0.15">
      <c r="A21" s="14" t="s">
        <v>70</v>
      </c>
      <c r="B21" s="15">
        <v>2677</v>
      </c>
      <c r="C21" s="18">
        <f t="shared" si="1"/>
        <v>6.6608609106742973</v>
      </c>
      <c r="D21" s="15">
        <v>84</v>
      </c>
      <c r="E21" s="15">
        <v>404</v>
      </c>
      <c r="F21" s="15">
        <v>2189</v>
      </c>
      <c r="G21" s="15">
        <v>1714</v>
      </c>
      <c r="H21" s="15">
        <v>475</v>
      </c>
      <c r="I21" s="17">
        <v>1551</v>
      </c>
      <c r="J21" s="18">
        <f t="shared" si="2"/>
        <v>6.7835899230230936</v>
      </c>
      <c r="K21" s="15">
        <f t="shared" si="0"/>
        <v>1063</v>
      </c>
      <c r="L21" s="15">
        <v>1026</v>
      </c>
      <c r="M21" s="19">
        <v>37</v>
      </c>
    </row>
    <row r="22" spans="1:13" s="2" customFormat="1" ht="18.95" customHeight="1" x14ac:dyDescent="0.15">
      <c r="A22" s="14" t="s">
        <v>71</v>
      </c>
      <c r="B22" s="15">
        <v>8190</v>
      </c>
      <c r="C22" s="18">
        <f t="shared" si="1"/>
        <v>20.378203533217217</v>
      </c>
      <c r="D22" s="15">
        <v>562</v>
      </c>
      <c r="E22" s="15">
        <v>2499</v>
      </c>
      <c r="F22" s="15">
        <v>5129</v>
      </c>
      <c r="G22" s="15">
        <v>3752</v>
      </c>
      <c r="H22" s="15">
        <v>1377</v>
      </c>
      <c r="I22" s="17">
        <v>5027</v>
      </c>
      <c r="J22" s="18">
        <f t="shared" si="2"/>
        <v>21.986529041287614</v>
      </c>
      <c r="K22" s="15">
        <f t="shared" si="0"/>
        <v>1966</v>
      </c>
      <c r="L22" s="15">
        <v>1886</v>
      </c>
      <c r="M22" s="19">
        <v>80</v>
      </c>
    </row>
    <row r="23" spans="1:13" s="2" customFormat="1" ht="18.95" customHeight="1" x14ac:dyDescent="0.15">
      <c r="A23" s="14" t="s">
        <v>72</v>
      </c>
      <c r="B23" s="15">
        <v>1449</v>
      </c>
      <c r="C23" s="18">
        <f t="shared" si="1"/>
        <v>3.6053744712615075</v>
      </c>
      <c r="D23" s="15">
        <v>41</v>
      </c>
      <c r="E23" s="15">
        <v>110</v>
      </c>
      <c r="F23" s="15">
        <v>1298</v>
      </c>
      <c r="G23" s="15">
        <v>810</v>
      </c>
      <c r="H23" s="15">
        <v>488</v>
      </c>
      <c r="I23" s="17">
        <v>348</v>
      </c>
      <c r="J23" s="18">
        <f t="shared" si="2"/>
        <v>1.5220433869839047</v>
      </c>
      <c r="K23" s="15">
        <f t="shared" si="0"/>
        <v>197</v>
      </c>
      <c r="L23" s="15">
        <v>197</v>
      </c>
      <c r="M23" s="19" t="s">
        <v>88</v>
      </c>
    </row>
    <row r="24" spans="1:13" s="2" customFormat="1" ht="18.95" customHeight="1" x14ac:dyDescent="0.15">
      <c r="A24" s="14" t="s">
        <v>73</v>
      </c>
      <c r="B24" s="15">
        <v>696</v>
      </c>
      <c r="C24" s="18">
        <f t="shared" si="1"/>
        <v>1.7317740731525255</v>
      </c>
      <c r="D24" s="15">
        <v>98</v>
      </c>
      <c r="E24" s="15">
        <v>113</v>
      </c>
      <c r="F24" s="15">
        <v>485</v>
      </c>
      <c r="G24" s="15">
        <v>290</v>
      </c>
      <c r="H24" s="15">
        <v>195</v>
      </c>
      <c r="I24" s="17">
        <v>316</v>
      </c>
      <c r="J24" s="18">
        <f t="shared" si="2"/>
        <v>1.3820853743876835</v>
      </c>
      <c r="K24" s="15">
        <f t="shared" si="0"/>
        <v>105</v>
      </c>
      <c r="L24" s="15">
        <v>96</v>
      </c>
      <c r="M24" s="19">
        <v>9</v>
      </c>
    </row>
    <row r="25" spans="1:13" s="2" customFormat="1" ht="18.95" customHeight="1" x14ac:dyDescent="0.15">
      <c r="A25" s="14" t="s">
        <v>74</v>
      </c>
      <c r="B25" s="15">
        <v>1488</v>
      </c>
      <c r="C25" s="18">
        <f t="shared" si="1"/>
        <v>3.7024135357053991</v>
      </c>
      <c r="D25" s="15">
        <v>122</v>
      </c>
      <c r="E25" s="15">
        <v>596</v>
      </c>
      <c r="F25" s="15">
        <v>770</v>
      </c>
      <c r="G25" s="15">
        <v>613</v>
      </c>
      <c r="H25" s="15">
        <v>157</v>
      </c>
      <c r="I25" s="17">
        <v>1009</v>
      </c>
      <c r="J25" s="18">
        <f t="shared" si="2"/>
        <v>4.4130510846745974</v>
      </c>
      <c r="K25" s="15">
        <f t="shared" si="0"/>
        <v>291</v>
      </c>
      <c r="L25" s="15">
        <v>284</v>
      </c>
      <c r="M25" s="19">
        <v>7</v>
      </c>
    </row>
    <row r="26" spans="1:13" s="2" customFormat="1" ht="18.95" customHeight="1" x14ac:dyDescent="0.15">
      <c r="A26" s="14" t="s">
        <v>75</v>
      </c>
      <c r="B26" s="15">
        <v>3136</v>
      </c>
      <c r="C26" s="18">
        <f t="shared" si="1"/>
        <v>7.8029360537447117</v>
      </c>
      <c r="D26" s="15">
        <v>82</v>
      </c>
      <c r="E26" s="15">
        <v>1194</v>
      </c>
      <c r="F26" s="15">
        <v>1860</v>
      </c>
      <c r="G26" s="15">
        <v>1703</v>
      </c>
      <c r="H26" s="15">
        <v>157</v>
      </c>
      <c r="I26" s="17">
        <v>2452</v>
      </c>
      <c r="J26" s="18">
        <f t="shared" si="2"/>
        <v>10.724282715185444</v>
      </c>
      <c r="K26" s="15">
        <f t="shared" si="0"/>
        <v>1176</v>
      </c>
      <c r="L26" s="15">
        <v>1127</v>
      </c>
      <c r="M26" s="19">
        <v>49</v>
      </c>
    </row>
    <row r="27" spans="1:13" s="2" customFormat="1" ht="18.95" customHeight="1" x14ac:dyDescent="0.15">
      <c r="A27" s="14" t="s">
        <v>76</v>
      </c>
      <c r="B27" s="15">
        <v>2327</v>
      </c>
      <c r="C27" s="18">
        <f t="shared" si="1"/>
        <v>5.7899975118188607</v>
      </c>
      <c r="D27" s="15">
        <v>135</v>
      </c>
      <c r="E27" s="15">
        <v>502</v>
      </c>
      <c r="F27" s="15">
        <v>1690</v>
      </c>
      <c r="G27" s="15">
        <v>1449</v>
      </c>
      <c r="H27" s="15">
        <v>241</v>
      </c>
      <c r="I27" s="17">
        <v>1590</v>
      </c>
      <c r="J27" s="18">
        <f t="shared" si="2"/>
        <v>6.9541637508747378</v>
      </c>
      <c r="K27" s="15">
        <f t="shared" si="0"/>
        <v>953</v>
      </c>
      <c r="L27" s="15">
        <v>927</v>
      </c>
      <c r="M27" s="19">
        <v>26</v>
      </c>
    </row>
    <row r="28" spans="1:13" s="2" customFormat="1" ht="18.95" customHeight="1" x14ac:dyDescent="0.15">
      <c r="A28" s="14" t="s">
        <v>77</v>
      </c>
      <c r="B28" s="15">
        <v>265</v>
      </c>
      <c r="C28" s="18">
        <f t="shared" si="1"/>
        <v>0.65936800199054491</v>
      </c>
      <c r="D28" s="15">
        <v>1</v>
      </c>
      <c r="E28" s="15">
        <v>121</v>
      </c>
      <c r="F28" s="15">
        <v>143</v>
      </c>
      <c r="G28" s="15">
        <v>121</v>
      </c>
      <c r="H28" s="15">
        <v>22</v>
      </c>
      <c r="I28" s="17">
        <v>241</v>
      </c>
      <c r="J28" s="18">
        <f t="shared" si="2"/>
        <v>1.0540587823652903</v>
      </c>
      <c r="K28" s="15">
        <f t="shared" si="0"/>
        <v>119</v>
      </c>
      <c r="L28" s="15">
        <v>118</v>
      </c>
      <c r="M28" s="19">
        <v>1</v>
      </c>
    </row>
    <row r="29" spans="1:13" s="2" customFormat="1" ht="18.95" customHeight="1" x14ac:dyDescent="0.15">
      <c r="A29" s="26" t="s">
        <v>78</v>
      </c>
      <c r="B29" s="15">
        <v>6636</v>
      </c>
      <c r="C29" s="18">
        <f t="shared" si="1"/>
        <v>16.511570042299077</v>
      </c>
      <c r="D29" s="15">
        <v>609</v>
      </c>
      <c r="E29" s="15">
        <v>1294</v>
      </c>
      <c r="F29" s="15">
        <v>4733</v>
      </c>
      <c r="G29" s="15">
        <v>3175</v>
      </c>
      <c r="H29" s="15">
        <v>1558</v>
      </c>
      <c r="I29" s="17">
        <v>3464</v>
      </c>
      <c r="J29" s="18">
        <f t="shared" si="2"/>
        <v>15.150454863540938</v>
      </c>
      <c r="K29" s="15">
        <f t="shared" si="0"/>
        <v>1561</v>
      </c>
      <c r="L29" s="15">
        <v>1506</v>
      </c>
      <c r="M29" s="19">
        <v>55</v>
      </c>
    </row>
    <row r="30" spans="1:13" s="2" customFormat="1" ht="18.95" customHeight="1" x14ac:dyDescent="0.15">
      <c r="A30" s="26" t="s">
        <v>79</v>
      </c>
      <c r="B30" s="15">
        <v>1922</v>
      </c>
      <c r="C30" s="18">
        <f t="shared" si="1"/>
        <v>4.7822841502861406</v>
      </c>
      <c r="D30" s="15">
        <v>1</v>
      </c>
      <c r="E30" s="15">
        <v>679</v>
      </c>
      <c r="F30" s="15">
        <v>1242</v>
      </c>
      <c r="G30" s="15">
        <v>945</v>
      </c>
      <c r="H30" s="15">
        <v>297</v>
      </c>
      <c r="I30" s="17">
        <v>1035</v>
      </c>
      <c r="J30" s="18">
        <f t="shared" si="2"/>
        <v>4.5267669699090272</v>
      </c>
      <c r="K30" s="15">
        <f t="shared" si="0"/>
        <v>355</v>
      </c>
      <c r="L30" s="15">
        <v>349</v>
      </c>
      <c r="M30" s="19">
        <v>6</v>
      </c>
    </row>
    <row r="31" spans="1:13" s="2" customFormat="1" ht="18.95" customHeight="1" x14ac:dyDescent="0.15">
      <c r="A31" s="14" t="s">
        <v>36</v>
      </c>
      <c r="B31" s="15">
        <f>SUM(B19:B30)</f>
        <v>30398</v>
      </c>
      <c r="C31" s="50">
        <f t="shared" ref="C31:M31" si="5">SUM(C19:C30)</f>
        <v>75.635730281164456</v>
      </c>
      <c r="D31" s="17">
        <f t="shared" si="5"/>
        <v>1781</v>
      </c>
      <c r="E31" s="15">
        <f t="shared" si="5"/>
        <v>7569</v>
      </c>
      <c r="F31" s="15">
        <f t="shared" si="5"/>
        <v>21048</v>
      </c>
      <c r="G31" s="15">
        <f t="shared" si="5"/>
        <v>15156</v>
      </c>
      <c r="H31" s="19">
        <f t="shared" si="5"/>
        <v>5892</v>
      </c>
      <c r="I31" s="15">
        <f t="shared" si="5"/>
        <v>17176</v>
      </c>
      <c r="J31" s="18">
        <f t="shared" si="5"/>
        <v>75.122463261021707</v>
      </c>
      <c r="K31" s="15">
        <f t="shared" si="5"/>
        <v>7826</v>
      </c>
      <c r="L31" s="15">
        <f t="shared" si="5"/>
        <v>7556</v>
      </c>
      <c r="M31" s="19">
        <f t="shared" si="5"/>
        <v>270</v>
      </c>
    </row>
    <row r="32" spans="1:13" s="2" customFormat="1" ht="15" customHeight="1" x14ac:dyDescent="0.15">
      <c r="A32" s="14"/>
      <c r="C32" s="18"/>
      <c r="I32" s="27"/>
      <c r="J32" s="18"/>
      <c r="K32" s="15"/>
      <c r="M32" s="28"/>
    </row>
    <row r="33" spans="1:13" s="2" customFormat="1" ht="18.95" customHeight="1" x14ac:dyDescent="0.15">
      <c r="A33" s="33" t="s">
        <v>80</v>
      </c>
      <c r="B33" s="34">
        <v>646</v>
      </c>
      <c r="C33" s="37">
        <f t="shared" si="1"/>
        <v>1.6073650161731776</v>
      </c>
      <c r="D33" s="34">
        <v>35</v>
      </c>
      <c r="E33" s="34">
        <v>342</v>
      </c>
      <c r="F33" s="34">
        <v>269</v>
      </c>
      <c r="G33" s="34">
        <v>190</v>
      </c>
      <c r="H33" s="34">
        <v>79</v>
      </c>
      <c r="I33" s="7">
        <v>550</v>
      </c>
      <c r="J33" s="37">
        <f t="shared" si="2"/>
        <v>2.405528341497551</v>
      </c>
      <c r="K33" s="36">
        <f t="shared" si="0"/>
        <v>173</v>
      </c>
      <c r="L33" s="34">
        <v>167</v>
      </c>
      <c r="M33" s="38">
        <v>6</v>
      </c>
    </row>
    <row r="34" spans="1:13" s="2" customFormat="1" ht="18.95" customHeight="1" x14ac:dyDescent="0.15">
      <c r="A34" s="51" t="s">
        <v>81</v>
      </c>
      <c r="F34" s="15"/>
      <c r="K34" s="15"/>
      <c r="M34" s="52"/>
    </row>
    <row r="35" spans="1:13" s="2" customFormat="1" ht="18.95" customHeight="1" x14ac:dyDescent="0.15">
      <c r="A35" s="39" t="s">
        <v>39</v>
      </c>
      <c r="F35" s="15"/>
      <c r="K35" s="15"/>
    </row>
    <row r="36" spans="1:13" s="2" customFormat="1" ht="18.95" customHeight="1" x14ac:dyDescent="0.15">
      <c r="A36" s="39" t="s">
        <v>40</v>
      </c>
      <c r="F36" s="15"/>
      <c r="K36" s="15"/>
    </row>
    <row r="37" spans="1:13" ht="18.95" customHeight="1" x14ac:dyDescent="0.15">
      <c r="A37" s="39" t="s">
        <v>41</v>
      </c>
    </row>
    <row r="46" spans="1:13" ht="18.95" customHeight="1" x14ac:dyDescent="0.15">
      <c r="A46" s="2"/>
      <c r="B46" s="2"/>
      <c r="C46" s="2"/>
    </row>
  </sheetData>
  <mergeCells count="10">
    <mergeCell ref="A4:A6"/>
    <mergeCell ref="B4:H4"/>
    <mergeCell ref="I4:M4"/>
    <mergeCell ref="B5:B6"/>
    <mergeCell ref="C5:C6"/>
    <mergeCell ref="D5:E5"/>
    <mergeCell ref="F5:H5"/>
    <mergeCell ref="I5:I6"/>
    <mergeCell ref="J5:J6"/>
    <mergeCell ref="K5:M5"/>
  </mergeCells>
  <phoneticPr fontId="3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>
    <oddHeader>&amp;R&amp;"ＭＳ ゴシック,標準"四街道市統計　&amp;A.xlsx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M47"/>
  <sheetViews>
    <sheetView view="pageBreakPreview" zoomScale="85" zoomScaleNormal="100" zoomScaleSheetLayoutView="85" workbookViewId="0"/>
  </sheetViews>
  <sheetFormatPr defaultRowHeight="18.95" customHeight="1" x14ac:dyDescent="0.15"/>
  <cols>
    <col min="1" max="1" width="30.625" style="41" customWidth="1"/>
    <col min="2" max="14" width="8.625" style="41" customWidth="1"/>
    <col min="15" max="16384" width="9" style="41"/>
  </cols>
  <sheetData>
    <row r="1" spans="1:13" s="2" customFormat="1" ht="18.95" customHeight="1" x14ac:dyDescent="0.15">
      <c r="A1" s="1" t="s">
        <v>132</v>
      </c>
    </row>
    <row r="2" spans="1:13" s="2" customFormat="1" ht="18.95" customHeight="1" x14ac:dyDescent="0.15">
      <c r="A2" s="3"/>
    </row>
    <row r="3" spans="1:13" s="2" customFormat="1" ht="18.9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58</v>
      </c>
    </row>
    <row r="4" spans="1:13" s="2" customFormat="1" ht="18.95" customHeight="1" thickTop="1" x14ac:dyDescent="0.15">
      <c r="A4" s="91" t="s">
        <v>1</v>
      </c>
      <c r="B4" s="94" t="s">
        <v>2</v>
      </c>
      <c r="C4" s="95"/>
      <c r="D4" s="95"/>
      <c r="E4" s="95"/>
      <c r="F4" s="95"/>
      <c r="G4" s="95"/>
      <c r="H4" s="96"/>
      <c r="I4" s="94" t="s">
        <v>3</v>
      </c>
      <c r="J4" s="97"/>
      <c r="K4" s="97"/>
      <c r="L4" s="97"/>
      <c r="M4" s="98"/>
    </row>
    <row r="5" spans="1:13" s="2" customFormat="1" ht="18.95" customHeight="1" x14ac:dyDescent="0.15">
      <c r="A5" s="92"/>
      <c r="B5" s="99" t="s">
        <v>4</v>
      </c>
      <c r="C5" s="100" t="s">
        <v>5</v>
      </c>
      <c r="D5" s="102" t="s">
        <v>6</v>
      </c>
      <c r="E5" s="103"/>
      <c r="F5" s="104" t="s">
        <v>7</v>
      </c>
      <c r="G5" s="105"/>
      <c r="H5" s="106"/>
      <c r="I5" s="104" t="s">
        <v>4</v>
      </c>
      <c r="J5" s="100" t="s">
        <v>5</v>
      </c>
      <c r="K5" s="104" t="s">
        <v>8</v>
      </c>
      <c r="L5" s="105"/>
      <c r="M5" s="106"/>
    </row>
    <row r="6" spans="1:13" s="2" customFormat="1" ht="18.95" customHeight="1" x14ac:dyDescent="0.15">
      <c r="A6" s="93"/>
      <c r="B6" s="99"/>
      <c r="C6" s="101"/>
      <c r="D6" s="6" t="s">
        <v>9</v>
      </c>
      <c r="E6" s="6" t="s">
        <v>10</v>
      </c>
      <c r="F6" s="7"/>
      <c r="G6" s="6" t="s">
        <v>11</v>
      </c>
      <c r="H6" s="6" t="s">
        <v>12</v>
      </c>
      <c r="I6" s="107"/>
      <c r="J6" s="101"/>
      <c r="K6" s="7"/>
      <c r="L6" s="6" t="s">
        <v>11</v>
      </c>
      <c r="M6" s="6" t="s">
        <v>12</v>
      </c>
    </row>
    <row r="7" spans="1:13" s="2" customFormat="1" ht="18.95" customHeight="1" x14ac:dyDescent="0.15">
      <c r="A7" s="8" t="s">
        <v>4</v>
      </c>
      <c r="B7" s="9">
        <v>38889</v>
      </c>
      <c r="C7" s="42">
        <f>B7/38889*100</f>
        <v>100</v>
      </c>
      <c r="D7" s="11">
        <v>2722</v>
      </c>
      <c r="E7" s="11">
        <v>8746</v>
      </c>
      <c r="F7" s="11">
        <f>G7+H7</f>
        <v>25933</v>
      </c>
      <c r="G7" s="11">
        <v>19263</v>
      </c>
      <c r="H7" s="11">
        <v>6670</v>
      </c>
      <c r="I7" s="9">
        <v>22760</v>
      </c>
      <c r="J7" s="12">
        <f>I7/22760*100</f>
        <v>100</v>
      </c>
      <c r="K7" s="11">
        <f>L7+M7</f>
        <v>9804</v>
      </c>
      <c r="L7" s="11">
        <v>9439</v>
      </c>
      <c r="M7" s="13">
        <v>365</v>
      </c>
    </row>
    <row r="8" spans="1:13" s="2" customFormat="1" ht="15" customHeight="1" x14ac:dyDescent="0.15">
      <c r="A8" s="14"/>
      <c r="B8" s="15"/>
      <c r="C8" s="43"/>
      <c r="D8" s="15"/>
      <c r="E8" s="15"/>
      <c r="F8" s="15"/>
      <c r="G8" s="15"/>
      <c r="H8" s="15"/>
      <c r="I8" s="17"/>
      <c r="J8" s="18"/>
      <c r="K8" s="15"/>
      <c r="L8" s="15"/>
      <c r="M8" s="19"/>
    </row>
    <row r="9" spans="1:13" s="2" customFormat="1" ht="18.95" customHeight="1" x14ac:dyDescent="0.15">
      <c r="A9" s="14" t="s">
        <v>13</v>
      </c>
      <c r="B9" s="15">
        <v>513</v>
      </c>
      <c r="C9" s="43">
        <f t="shared" ref="C9:C34" si="0">B9/38889*100</f>
        <v>1.3191390881740337</v>
      </c>
      <c r="D9" s="15">
        <v>404</v>
      </c>
      <c r="E9" s="15">
        <v>59</v>
      </c>
      <c r="F9" s="15">
        <f t="shared" ref="F9:F34" si="1">G9+H9</f>
        <v>49</v>
      </c>
      <c r="G9" s="15">
        <v>48</v>
      </c>
      <c r="H9" s="15">
        <v>1</v>
      </c>
      <c r="I9" s="17">
        <v>503</v>
      </c>
      <c r="J9" s="18">
        <f t="shared" ref="J9:J34" si="2">I9/22760*100</f>
        <v>2.2100175746924426</v>
      </c>
      <c r="K9" s="15">
        <f t="shared" ref="K9:K34" si="3">L9+M9</f>
        <v>39</v>
      </c>
      <c r="L9" s="15">
        <v>38</v>
      </c>
      <c r="M9" s="19">
        <v>1</v>
      </c>
    </row>
    <row r="10" spans="1:13" s="2" customFormat="1" ht="18.95" customHeight="1" x14ac:dyDescent="0.15">
      <c r="A10" s="14" t="s">
        <v>14</v>
      </c>
      <c r="B10" s="15">
        <v>2</v>
      </c>
      <c r="C10" s="43">
        <f t="shared" si="0"/>
        <v>5.1428424490215742E-3</v>
      </c>
      <c r="D10" s="15" t="s">
        <v>88</v>
      </c>
      <c r="E10" s="15" t="s">
        <v>88</v>
      </c>
      <c r="F10" s="15">
        <f t="shared" si="1"/>
        <v>2</v>
      </c>
      <c r="G10" s="15">
        <v>1</v>
      </c>
      <c r="H10" s="15">
        <v>1</v>
      </c>
      <c r="I10" s="17" t="s">
        <v>88</v>
      </c>
      <c r="J10" s="18" t="s">
        <v>88</v>
      </c>
      <c r="K10" s="15" t="s">
        <v>88</v>
      </c>
      <c r="L10" s="15" t="s">
        <v>88</v>
      </c>
      <c r="M10" s="19" t="s">
        <v>88</v>
      </c>
    </row>
    <row r="11" spans="1:13" s="2" customFormat="1" ht="18.95" customHeight="1" x14ac:dyDescent="0.15">
      <c r="A11" s="20" t="s">
        <v>17</v>
      </c>
      <c r="B11" s="21">
        <f>SUM(B9:B10)</f>
        <v>515</v>
      </c>
      <c r="C11" s="44">
        <f t="shared" ref="C11:M11" si="4">SUM(C9:C10)</f>
        <v>1.3242819306230553</v>
      </c>
      <c r="D11" s="24">
        <f t="shared" si="4"/>
        <v>404</v>
      </c>
      <c r="E11" s="21">
        <f t="shared" si="4"/>
        <v>59</v>
      </c>
      <c r="F11" s="21">
        <f t="shared" si="4"/>
        <v>51</v>
      </c>
      <c r="G11" s="21">
        <f t="shared" si="4"/>
        <v>49</v>
      </c>
      <c r="H11" s="23">
        <f t="shared" si="4"/>
        <v>2</v>
      </c>
      <c r="I11" s="21">
        <f t="shared" si="4"/>
        <v>503</v>
      </c>
      <c r="J11" s="25">
        <f t="shared" si="4"/>
        <v>2.2100175746924426</v>
      </c>
      <c r="K11" s="21">
        <f t="shared" si="4"/>
        <v>39</v>
      </c>
      <c r="L11" s="21">
        <f t="shared" si="4"/>
        <v>38</v>
      </c>
      <c r="M11" s="23">
        <f t="shared" si="4"/>
        <v>1</v>
      </c>
    </row>
    <row r="12" spans="1:13" s="2" customFormat="1" ht="15" customHeight="1" x14ac:dyDescent="0.15">
      <c r="A12" s="14"/>
      <c r="B12" s="15"/>
      <c r="C12" s="43"/>
      <c r="D12" s="15"/>
      <c r="E12" s="15"/>
      <c r="F12" s="15"/>
      <c r="G12" s="15"/>
      <c r="H12" s="15"/>
      <c r="I12" s="17"/>
      <c r="J12" s="18"/>
      <c r="K12" s="15"/>
      <c r="L12" s="15"/>
      <c r="M12" s="19"/>
    </row>
    <row r="13" spans="1:13" s="2" customFormat="1" ht="18.95" customHeight="1" x14ac:dyDescent="0.15">
      <c r="A13" s="14" t="s">
        <v>18</v>
      </c>
      <c r="B13" s="15">
        <v>4</v>
      </c>
      <c r="C13" s="43">
        <f t="shared" si="0"/>
        <v>1.0285684898043148E-2</v>
      </c>
      <c r="D13" s="15" t="s">
        <v>88</v>
      </c>
      <c r="E13" s="15" t="s">
        <v>88</v>
      </c>
      <c r="F13" s="15">
        <f t="shared" si="1"/>
        <v>4</v>
      </c>
      <c r="G13" s="15">
        <v>1</v>
      </c>
      <c r="H13" s="15">
        <v>3</v>
      </c>
      <c r="I13" s="17" t="s">
        <v>88</v>
      </c>
      <c r="J13" s="19" t="s">
        <v>88</v>
      </c>
      <c r="K13" s="15" t="s">
        <v>88</v>
      </c>
      <c r="L13" s="15" t="s">
        <v>88</v>
      </c>
      <c r="M13" s="19" t="s">
        <v>88</v>
      </c>
    </row>
    <row r="14" spans="1:13" s="2" customFormat="1" ht="18.95" customHeight="1" x14ac:dyDescent="0.15">
      <c r="A14" s="14" t="s">
        <v>19</v>
      </c>
      <c r="B14" s="15">
        <v>3515</v>
      </c>
      <c r="C14" s="43">
        <f t="shared" si="0"/>
        <v>9.0385456041554164</v>
      </c>
      <c r="D14" s="15">
        <v>515</v>
      </c>
      <c r="E14" s="15">
        <v>738</v>
      </c>
      <c r="F14" s="15">
        <f t="shared" si="1"/>
        <v>2086</v>
      </c>
      <c r="G14" s="15">
        <v>1503</v>
      </c>
      <c r="H14" s="15">
        <v>583</v>
      </c>
      <c r="I14" s="17">
        <v>2424</v>
      </c>
      <c r="J14" s="18">
        <f t="shared" si="2"/>
        <v>10.650263620386644</v>
      </c>
      <c r="K14" s="15">
        <f t="shared" si="3"/>
        <v>995</v>
      </c>
      <c r="L14" s="15">
        <v>930</v>
      </c>
      <c r="M14" s="19">
        <v>65</v>
      </c>
    </row>
    <row r="15" spans="1:13" s="2" customFormat="1" ht="18.95" customHeight="1" x14ac:dyDescent="0.15">
      <c r="A15" s="14" t="s">
        <v>20</v>
      </c>
      <c r="B15" s="15">
        <v>3811</v>
      </c>
      <c r="C15" s="43">
        <f t="shared" si="0"/>
        <v>9.7996862866106085</v>
      </c>
      <c r="D15" s="15">
        <v>146</v>
      </c>
      <c r="E15" s="15">
        <v>438</v>
      </c>
      <c r="F15" s="15">
        <f t="shared" si="1"/>
        <v>3155</v>
      </c>
      <c r="G15" s="15">
        <v>2327</v>
      </c>
      <c r="H15" s="15">
        <v>828</v>
      </c>
      <c r="I15" s="17">
        <v>1490</v>
      </c>
      <c r="J15" s="18">
        <f t="shared" si="2"/>
        <v>6.5465729349736375</v>
      </c>
      <c r="K15" s="15">
        <f t="shared" si="3"/>
        <v>834</v>
      </c>
      <c r="L15" s="15">
        <v>762</v>
      </c>
      <c r="M15" s="19">
        <v>72</v>
      </c>
    </row>
    <row r="16" spans="1:13" s="2" customFormat="1" ht="18.95" customHeight="1" x14ac:dyDescent="0.15">
      <c r="A16" s="20" t="s">
        <v>21</v>
      </c>
      <c r="B16" s="21">
        <f>SUM(B13:B15)</f>
        <v>7330</v>
      </c>
      <c r="C16" s="44">
        <f t="shared" ref="C16:M16" si="5">SUM(C13:C15)</f>
        <v>18.848517575664069</v>
      </c>
      <c r="D16" s="24">
        <f t="shared" si="5"/>
        <v>661</v>
      </c>
      <c r="E16" s="21">
        <f t="shared" si="5"/>
        <v>1176</v>
      </c>
      <c r="F16" s="21">
        <f t="shared" si="5"/>
        <v>5245</v>
      </c>
      <c r="G16" s="21">
        <f t="shared" si="5"/>
        <v>3831</v>
      </c>
      <c r="H16" s="23">
        <f t="shared" si="5"/>
        <v>1414</v>
      </c>
      <c r="I16" s="21">
        <f t="shared" si="5"/>
        <v>3914</v>
      </c>
      <c r="J16" s="25">
        <f t="shared" si="5"/>
        <v>17.196836555360282</v>
      </c>
      <c r="K16" s="21">
        <f t="shared" si="5"/>
        <v>1829</v>
      </c>
      <c r="L16" s="21">
        <f t="shared" si="5"/>
        <v>1692</v>
      </c>
      <c r="M16" s="23">
        <f t="shared" si="5"/>
        <v>137</v>
      </c>
    </row>
    <row r="17" spans="1:13" s="2" customFormat="1" ht="15" customHeight="1" x14ac:dyDescent="0.15">
      <c r="A17" s="14"/>
      <c r="B17" s="15"/>
      <c r="C17" s="43"/>
      <c r="D17" s="15"/>
      <c r="E17" s="15"/>
      <c r="F17" s="15"/>
      <c r="G17" s="15"/>
      <c r="H17" s="15"/>
      <c r="I17" s="17"/>
      <c r="J17" s="18"/>
      <c r="K17" s="15"/>
      <c r="M17" s="19"/>
    </row>
    <row r="18" spans="1:13" s="2" customFormat="1" ht="18.95" customHeight="1" x14ac:dyDescent="0.15">
      <c r="A18" s="14" t="s">
        <v>22</v>
      </c>
      <c r="B18" s="15">
        <v>214</v>
      </c>
      <c r="C18" s="43">
        <f t="shared" si="0"/>
        <v>0.5502841420453084</v>
      </c>
      <c r="D18" s="15" t="s">
        <v>88</v>
      </c>
      <c r="E18" s="15">
        <v>19</v>
      </c>
      <c r="F18" s="15">
        <f t="shared" si="1"/>
        <v>194</v>
      </c>
      <c r="G18" s="15">
        <v>132</v>
      </c>
      <c r="H18" s="15">
        <v>62</v>
      </c>
      <c r="I18" s="17">
        <v>36</v>
      </c>
      <c r="J18" s="18">
        <f t="shared" si="2"/>
        <v>0.15817223198594024</v>
      </c>
      <c r="K18" s="15">
        <v>16</v>
      </c>
      <c r="L18" s="15">
        <v>16</v>
      </c>
      <c r="M18" s="19" t="s">
        <v>88</v>
      </c>
    </row>
    <row r="19" spans="1:13" s="2" customFormat="1" ht="18.95" customHeight="1" x14ac:dyDescent="0.15">
      <c r="A19" s="14" t="s">
        <v>59</v>
      </c>
      <c r="B19" s="15">
        <v>1256</v>
      </c>
      <c r="C19" s="43">
        <f t="shared" si="0"/>
        <v>3.2297050579855484</v>
      </c>
      <c r="D19" s="15">
        <v>55</v>
      </c>
      <c r="E19" s="15">
        <v>17</v>
      </c>
      <c r="F19" s="15">
        <f t="shared" si="1"/>
        <v>1152</v>
      </c>
      <c r="G19" s="15">
        <v>321</v>
      </c>
      <c r="H19" s="15">
        <v>831</v>
      </c>
      <c r="I19" s="17">
        <v>130</v>
      </c>
      <c r="J19" s="18">
        <f t="shared" si="2"/>
        <v>0.5711775043936731</v>
      </c>
      <c r="K19" s="15">
        <f t="shared" si="3"/>
        <v>26</v>
      </c>
      <c r="L19" s="15">
        <v>25</v>
      </c>
      <c r="M19" s="19">
        <v>1</v>
      </c>
    </row>
    <row r="20" spans="1:13" s="2" customFormat="1" ht="18.95" customHeight="1" x14ac:dyDescent="0.15">
      <c r="A20" s="14" t="s">
        <v>60</v>
      </c>
      <c r="B20" s="15">
        <v>2851</v>
      </c>
      <c r="C20" s="43">
        <f t="shared" si="0"/>
        <v>7.3311219110802543</v>
      </c>
      <c r="D20" s="15">
        <v>69</v>
      </c>
      <c r="E20" s="15">
        <v>460</v>
      </c>
      <c r="F20" s="15">
        <f t="shared" si="1"/>
        <v>2254</v>
      </c>
      <c r="G20" s="15">
        <v>1803</v>
      </c>
      <c r="H20" s="15">
        <v>451</v>
      </c>
      <c r="I20" s="17">
        <v>1726</v>
      </c>
      <c r="J20" s="18">
        <f t="shared" si="2"/>
        <v>7.5834797891036905</v>
      </c>
      <c r="K20" s="15">
        <f t="shared" si="3"/>
        <v>1129</v>
      </c>
      <c r="L20" s="15">
        <v>1103</v>
      </c>
      <c r="M20" s="19">
        <v>26</v>
      </c>
    </row>
    <row r="21" spans="1:13" s="2" customFormat="1" ht="18.95" customHeight="1" x14ac:dyDescent="0.15">
      <c r="A21" s="14" t="s">
        <v>61</v>
      </c>
      <c r="B21" s="15">
        <v>7362</v>
      </c>
      <c r="C21" s="43">
        <f t="shared" si="0"/>
        <v>18.930803054848415</v>
      </c>
      <c r="D21" s="15">
        <v>414</v>
      </c>
      <c r="E21" s="15">
        <v>2065</v>
      </c>
      <c r="F21" s="15">
        <f t="shared" si="1"/>
        <v>4735</v>
      </c>
      <c r="G21" s="15">
        <v>3496</v>
      </c>
      <c r="H21" s="15">
        <v>1239</v>
      </c>
      <c r="I21" s="17">
        <v>4440</v>
      </c>
      <c r="J21" s="18">
        <f t="shared" si="2"/>
        <v>19.507908611599298</v>
      </c>
      <c r="K21" s="15">
        <f t="shared" si="3"/>
        <v>1813</v>
      </c>
      <c r="L21" s="15">
        <v>1751</v>
      </c>
      <c r="M21" s="19">
        <v>62</v>
      </c>
    </row>
    <row r="22" spans="1:13" s="2" customFormat="1" ht="18.95" customHeight="1" x14ac:dyDescent="0.15">
      <c r="A22" s="14" t="s">
        <v>62</v>
      </c>
      <c r="B22" s="15">
        <v>1348</v>
      </c>
      <c r="C22" s="43">
        <f t="shared" si="0"/>
        <v>3.4662758106405409</v>
      </c>
      <c r="D22" s="15">
        <v>36</v>
      </c>
      <c r="E22" s="15">
        <v>84</v>
      </c>
      <c r="F22" s="15">
        <f t="shared" si="1"/>
        <v>1203</v>
      </c>
      <c r="G22" s="15">
        <v>815</v>
      </c>
      <c r="H22" s="15">
        <v>388</v>
      </c>
      <c r="I22" s="17">
        <v>349</v>
      </c>
      <c r="J22" s="18">
        <f t="shared" si="2"/>
        <v>1.5333919156414764</v>
      </c>
      <c r="K22" s="15">
        <f t="shared" si="3"/>
        <v>204</v>
      </c>
      <c r="L22" s="15">
        <v>202</v>
      </c>
      <c r="M22" s="19">
        <v>2</v>
      </c>
    </row>
    <row r="23" spans="1:13" s="2" customFormat="1" ht="18.95" customHeight="1" x14ac:dyDescent="0.15">
      <c r="A23" s="14" t="s">
        <v>27</v>
      </c>
      <c r="B23" s="15">
        <v>1065</v>
      </c>
      <c r="C23" s="43">
        <f t="shared" si="0"/>
        <v>2.7385636041039882</v>
      </c>
      <c r="D23" s="15">
        <v>135</v>
      </c>
      <c r="E23" s="15">
        <v>243</v>
      </c>
      <c r="F23" s="15">
        <f t="shared" si="1"/>
        <v>668</v>
      </c>
      <c r="G23" s="15">
        <v>464</v>
      </c>
      <c r="H23" s="15">
        <v>204</v>
      </c>
      <c r="I23" s="17">
        <v>612</v>
      </c>
      <c r="J23" s="18">
        <f t="shared" si="2"/>
        <v>2.6889279437609841</v>
      </c>
      <c r="K23" s="15">
        <f t="shared" si="3"/>
        <v>215</v>
      </c>
      <c r="L23" s="15">
        <v>197</v>
      </c>
      <c r="M23" s="19">
        <v>18</v>
      </c>
    </row>
    <row r="24" spans="1:13" s="2" customFormat="1" ht="18.95" customHeight="1" x14ac:dyDescent="0.15">
      <c r="A24" s="26" t="s">
        <v>28</v>
      </c>
      <c r="B24" s="15">
        <v>1390</v>
      </c>
      <c r="C24" s="43">
        <f t="shared" si="0"/>
        <v>3.5742755020699941</v>
      </c>
      <c r="D24" s="15">
        <v>234</v>
      </c>
      <c r="E24" s="15">
        <v>142</v>
      </c>
      <c r="F24" s="15">
        <f t="shared" si="1"/>
        <v>983</v>
      </c>
      <c r="G24" s="15">
        <v>554</v>
      </c>
      <c r="H24" s="15">
        <v>429</v>
      </c>
      <c r="I24" s="17">
        <v>798</v>
      </c>
      <c r="J24" s="18">
        <f t="shared" si="2"/>
        <v>3.5061511423550087</v>
      </c>
      <c r="K24" s="15">
        <f t="shared" si="3"/>
        <v>391</v>
      </c>
      <c r="L24" s="15">
        <v>371</v>
      </c>
      <c r="M24" s="19">
        <v>20</v>
      </c>
    </row>
    <row r="25" spans="1:13" s="2" customFormat="1" ht="18.95" customHeight="1" x14ac:dyDescent="0.15">
      <c r="A25" s="14" t="s">
        <v>50</v>
      </c>
      <c r="B25" s="15">
        <v>1840</v>
      </c>
      <c r="C25" s="43">
        <f t="shared" si="0"/>
        <v>4.7314150530998482</v>
      </c>
      <c r="D25" s="15">
        <v>92</v>
      </c>
      <c r="E25" s="15">
        <v>700</v>
      </c>
      <c r="F25" s="15">
        <f t="shared" si="1"/>
        <v>1022</v>
      </c>
      <c r="G25" s="15">
        <v>839</v>
      </c>
      <c r="H25" s="15">
        <v>183</v>
      </c>
      <c r="I25" s="17">
        <v>1152</v>
      </c>
      <c r="J25" s="18">
        <f t="shared" si="2"/>
        <v>5.0615114235500878</v>
      </c>
      <c r="K25" s="15">
        <f t="shared" si="3"/>
        <v>334</v>
      </c>
      <c r="L25" s="15">
        <v>329</v>
      </c>
      <c r="M25" s="19">
        <v>5</v>
      </c>
    </row>
    <row r="26" spans="1:13" s="2" customFormat="1" ht="18.95" customHeight="1" x14ac:dyDescent="0.15">
      <c r="A26" s="14" t="s">
        <v>51</v>
      </c>
      <c r="B26" s="15">
        <v>1535</v>
      </c>
      <c r="C26" s="43">
        <f t="shared" si="0"/>
        <v>3.9471315796240578</v>
      </c>
      <c r="D26" s="15">
        <v>167</v>
      </c>
      <c r="E26" s="15">
        <v>424</v>
      </c>
      <c r="F26" s="15">
        <f t="shared" si="1"/>
        <v>914</v>
      </c>
      <c r="G26" s="15">
        <v>761</v>
      </c>
      <c r="H26" s="15">
        <v>153</v>
      </c>
      <c r="I26" s="17">
        <v>955</v>
      </c>
      <c r="J26" s="18">
        <f t="shared" si="2"/>
        <v>4.1959578207381369</v>
      </c>
      <c r="K26" s="15">
        <f t="shared" si="3"/>
        <v>334</v>
      </c>
      <c r="L26" s="15">
        <v>329</v>
      </c>
      <c r="M26" s="19">
        <v>5</v>
      </c>
    </row>
    <row r="27" spans="1:13" s="2" customFormat="1" ht="18.95" customHeight="1" x14ac:dyDescent="0.15">
      <c r="A27" s="14" t="s">
        <v>52</v>
      </c>
      <c r="B27" s="15">
        <v>2175</v>
      </c>
      <c r="C27" s="43">
        <f t="shared" si="0"/>
        <v>5.592841163310962</v>
      </c>
      <c r="D27" s="15">
        <v>120</v>
      </c>
      <c r="E27" s="15">
        <v>488</v>
      </c>
      <c r="F27" s="15">
        <f t="shared" si="1"/>
        <v>1554</v>
      </c>
      <c r="G27" s="15">
        <v>1339</v>
      </c>
      <c r="H27" s="15">
        <v>215</v>
      </c>
      <c r="I27" s="17">
        <v>1517</v>
      </c>
      <c r="J27" s="18">
        <f t="shared" si="2"/>
        <v>6.6652021089630935</v>
      </c>
      <c r="K27" s="15">
        <f t="shared" si="3"/>
        <v>896</v>
      </c>
      <c r="L27" s="15">
        <v>872</v>
      </c>
      <c r="M27" s="19">
        <v>24</v>
      </c>
    </row>
    <row r="28" spans="1:13" s="2" customFormat="1" ht="18.95" customHeight="1" x14ac:dyDescent="0.15">
      <c r="A28" s="14" t="s">
        <v>53</v>
      </c>
      <c r="B28" s="15">
        <v>3899</v>
      </c>
      <c r="C28" s="43">
        <f t="shared" si="0"/>
        <v>10.025971354367559</v>
      </c>
      <c r="D28" s="15">
        <v>88</v>
      </c>
      <c r="E28" s="15">
        <v>1503</v>
      </c>
      <c r="F28" s="15">
        <f t="shared" si="1"/>
        <v>2271</v>
      </c>
      <c r="G28" s="15">
        <v>2112</v>
      </c>
      <c r="H28" s="15">
        <v>159</v>
      </c>
      <c r="I28" s="17">
        <v>3020</v>
      </c>
      <c r="J28" s="18">
        <f t="shared" si="2"/>
        <v>13.268892794376097</v>
      </c>
      <c r="K28" s="15">
        <f t="shared" si="3"/>
        <v>1392</v>
      </c>
      <c r="L28" s="15">
        <v>1356</v>
      </c>
      <c r="M28" s="19">
        <v>36</v>
      </c>
    </row>
    <row r="29" spans="1:13" s="2" customFormat="1" ht="18.95" customHeight="1" x14ac:dyDescent="0.15">
      <c r="A29" s="14" t="s">
        <v>63</v>
      </c>
      <c r="B29" s="15">
        <v>121</v>
      </c>
      <c r="C29" s="43">
        <f t="shared" si="0"/>
        <v>0.31114196816580525</v>
      </c>
      <c r="D29" s="15" t="s">
        <v>88</v>
      </c>
      <c r="E29" s="15">
        <v>40</v>
      </c>
      <c r="F29" s="15">
        <f t="shared" si="1"/>
        <v>80</v>
      </c>
      <c r="G29" s="15">
        <v>72</v>
      </c>
      <c r="H29" s="15">
        <v>8</v>
      </c>
      <c r="I29" s="17">
        <v>105</v>
      </c>
      <c r="J29" s="18">
        <f t="shared" si="2"/>
        <v>0.461335676625659</v>
      </c>
      <c r="K29" s="15">
        <f t="shared" si="3"/>
        <v>64</v>
      </c>
      <c r="L29" s="15">
        <v>63</v>
      </c>
      <c r="M29" s="19">
        <v>1</v>
      </c>
    </row>
    <row r="30" spans="1:13" s="2" customFormat="1" ht="18.95" customHeight="1" x14ac:dyDescent="0.15">
      <c r="A30" s="26" t="s">
        <v>34</v>
      </c>
      <c r="B30" s="15">
        <v>2649</v>
      </c>
      <c r="C30" s="43">
        <f t="shared" si="0"/>
        <v>6.8116948237290753</v>
      </c>
      <c r="D30" s="15">
        <v>141</v>
      </c>
      <c r="E30" s="15">
        <v>500</v>
      </c>
      <c r="F30" s="15">
        <f t="shared" si="1"/>
        <v>1952</v>
      </c>
      <c r="G30" s="15">
        <v>1382</v>
      </c>
      <c r="H30" s="15">
        <v>570</v>
      </c>
      <c r="I30" s="17">
        <v>1266</v>
      </c>
      <c r="J30" s="18">
        <f t="shared" si="2"/>
        <v>5.5623901581722324</v>
      </c>
      <c r="K30" s="15">
        <f t="shared" si="3"/>
        <v>569</v>
      </c>
      <c r="L30" s="15">
        <v>550</v>
      </c>
      <c r="M30" s="19">
        <v>19</v>
      </c>
    </row>
    <row r="31" spans="1:13" s="2" customFormat="1" ht="18.95" customHeight="1" x14ac:dyDescent="0.15">
      <c r="A31" s="26" t="s">
        <v>35</v>
      </c>
      <c r="B31" s="2">
        <v>1708</v>
      </c>
      <c r="C31" s="43">
        <f t="shared" si="0"/>
        <v>4.3919874514644244</v>
      </c>
      <c r="D31" s="15" t="s">
        <v>88</v>
      </c>
      <c r="E31" s="2">
        <v>489</v>
      </c>
      <c r="F31" s="15">
        <f t="shared" si="1"/>
        <v>1209</v>
      </c>
      <c r="G31" s="2">
        <v>980</v>
      </c>
      <c r="H31" s="2">
        <v>229</v>
      </c>
      <c r="I31" s="27">
        <v>879</v>
      </c>
      <c r="J31" s="18">
        <f t="shared" si="2"/>
        <v>3.8620386643233742</v>
      </c>
      <c r="K31" s="15">
        <f t="shared" si="3"/>
        <v>380</v>
      </c>
      <c r="L31" s="2">
        <v>376</v>
      </c>
      <c r="M31" s="28">
        <v>4</v>
      </c>
    </row>
    <row r="32" spans="1:13" s="2" customFormat="1" ht="18.95" customHeight="1" x14ac:dyDescent="0.15">
      <c r="A32" s="29" t="s">
        <v>36</v>
      </c>
      <c r="B32" s="30">
        <f>SUM(B18:B31)</f>
        <v>29413</v>
      </c>
      <c r="C32" s="45">
        <f t="shared" ref="C32:M32" si="6">SUM(C18:C31)</f>
        <v>75.633212476535775</v>
      </c>
      <c r="D32" s="32">
        <f t="shared" si="6"/>
        <v>1551</v>
      </c>
      <c r="E32" s="30">
        <f t="shared" si="6"/>
        <v>7174</v>
      </c>
      <c r="F32" s="30">
        <f t="shared" si="6"/>
        <v>20191</v>
      </c>
      <c r="G32" s="30">
        <f t="shared" si="6"/>
        <v>15070</v>
      </c>
      <c r="H32" s="31">
        <f t="shared" si="6"/>
        <v>5121</v>
      </c>
      <c r="I32" s="30">
        <f t="shared" si="6"/>
        <v>16985</v>
      </c>
      <c r="J32" s="46">
        <f t="shared" si="6"/>
        <v>74.626537785588766</v>
      </c>
      <c r="K32" s="30">
        <f t="shared" si="6"/>
        <v>7763</v>
      </c>
      <c r="L32" s="30">
        <f t="shared" si="6"/>
        <v>7540</v>
      </c>
      <c r="M32" s="31">
        <f t="shared" si="6"/>
        <v>223</v>
      </c>
    </row>
    <row r="33" spans="1:13" s="2" customFormat="1" ht="15" customHeight="1" x14ac:dyDescent="0.15">
      <c r="A33" s="14"/>
      <c r="C33" s="43"/>
      <c r="F33" s="15"/>
      <c r="I33" s="27"/>
      <c r="J33" s="18"/>
      <c r="K33" s="15"/>
      <c r="M33" s="28"/>
    </row>
    <row r="34" spans="1:13" s="2" customFormat="1" ht="18.95" customHeight="1" x14ac:dyDescent="0.15">
      <c r="A34" s="33" t="s">
        <v>57</v>
      </c>
      <c r="B34" s="34">
        <v>1631</v>
      </c>
      <c r="C34" s="47">
        <f t="shared" si="0"/>
        <v>4.1939880171770936</v>
      </c>
      <c r="D34" s="34">
        <v>106</v>
      </c>
      <c r="E34" s="34">
        <v>337</v>
      </c>
      <c r="F34" s="36">
        <f t="shared" si="1"/>
        <v>446</v>
      </c>
      <c r="G34" s="34">
        <v>313</v>
      </c>
      <c r="H34" s="34">
        <v>133</v>
      </c>
      <c r="I34" s="7">
        <v>1358</v>
      </c>
      <c r="J34" s="37">
        <f t="shared" si="2"/>
        <v>5.9666080843585236</v>
      </c>
      <c r="K34" s="36">
        <f t="shared" si="3"/>
        <v>173</v>
      </c>
      <c r="L34" s="34">
        <v>169</v>
      </c>
      <c r="M34" s="38">
        <v>4</v>
      </c>
    </row>
    <row r="35" spans="1:13" s="2" customFormat="1" ht="18.95" customHeight="1" x14ac:dyDescent="0.15">
      <c r="A35" s="39" t="s">
        <v>38</v>
      </c>
      <c r="F35" s="15"/>
      <c r="K35" s="15"/>
      <c r="M35" s="40"/>
    </row>
    <row r="36" spans="1:13" s="2" customFormat="1" ht="18.95" customHeight="1" x14ac:dyDescent="0.15">
      <c r="A36" s="39" t="s">
        <v>39</v>
      </c>
      <c r="F36" s="15"/>
      <c r="K36" s="15"/>
    </row>
    <row r="37" spans="1:13" s="2" customFormat="1" ht="18.95" customHeight="1" x14ac:dyDescent="0.15">
      <c r="A37" s="39" t="s">
        <v>40</v>
      </c>
      <c r="F37" s="15"/>
      <c r="K37" s="15"/>
    </row>
    <row r="38" spans="1:13" ht="18.95" customHeight="1" x14ac:dyDescent="0.15">
      <c r="A38" s="39" t="s">
        <v>41</v>
      </c>
    </row>
    <row r="47" spans="1:13" ht="18.95" customHeight="1" x14ac:dyDescent="0.15">
      <c r="A47" s="2"/>
      <c r="B47" s="2"/>
      <c r="C47" s="2"/>
    </row>
  </sheetData>
  <mergeCells count="10">
    <mergeCell ref="A4:A6"/>
    <mergeCell ref="B4:H4"/>
    <mergeCell ref="I4:M4"/>
    <mergeCell ref="B5:B6"/>
    <mergeCell ref="C5:C6"/>
    <mergeCell ref="D5:E5"/>
    <mergeCell ref="F5:H5"/>
    <mergeCell ref="I5:I6"/>
    <mergeCell ref="J5:J6"/>
    <mergeCell ref="K5:M5"/>
  </mergeCells>
  <phoneticPr fontId="3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>
    <oddHeader>&amp;R&amp;"ＭＳ ゴシック,標準"四街道市統計　&amp;A.xlsx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M47"/>
  <sheetViews>
    <sheetView view="pageBreakPreview" zoomScale="85" zoomScaleNormal="100" zoomScaleSheetLayoutView="85" workbookViewId="0"/>
  </sheetViews>
  <sheetFormatPr defaultRowHeight="18.95" customHeight="1" x14ac:dyDescent="0.15"/>
  <cols>
    <col min="1" max="1" width="30.625" style="41" customWidth="1"/>
    <col min="2" max="14" width="8.625" style="41" customWidth="1"/>
    <col min="15" max="16384" width="9" style="41"/>
  </cols>
  <sheetData>
    <row r="1" spans="1:13" s="2" customFormat="1" ht="18.95" customHeight="1" x14ac:dyDescent="0.15">
      <c r="A1" s="1" t="s">
        <v>132</v>
      </c>
    </row>
    <row r="2" spans="1:13" s="2" customFormat="1" ht="18.95" customHeight="1" x14ac:dyDescent="0.15">
      <c r="A2" s="3"/>
    </row>
    <row r="3" spans="1:13" s="2" customFormat="1" ht="18.9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42</v>
      </c>
    </row>
    <row r="4" spans="1:13" s="2" customFormat="1" ht="18.95" customHeight="1" thickTop="1" x14ac:dyDescent="0.15">
      <c r="A4" s="91" t="s">
        <v>1</v>
      </c>
      <c r="B4" s="94" t="s">
        <v>2</v>
      </c>
      <c r="C4" s="95"/>
      <c r="D4" s="95"/>
      <c r="E4" s="95"/>
      <c r="F4" s="95"/>
      <c r="G4" s="95"/>
      <c r="H4" s="96"/>
      <c r="I4" s="94" t="s">
        <v>3</v>
      </c>
      <c r="J4" s="97"/>
      <c r="K4" s="97"/>
      <c r="L4" s="97"/>
      <c r="M4" s="98"/>
    </row>
    <row r="5" spans="1:13" s="2" customFormat="1" ht="18.95" customHeight="1" x14ac:dyDescent="0.15">
      <c r="A5" s="92"/>
      <c r="B5" s="99" t="s">
        <v>4</v>
      </c>
      <c r="C5" s="100" t="s">
        <v>5</v>
      </c>
      <c r="D5" s="102" t="s">
        <v>6</v>
      </c>
      <c r="E5" s="103"/>
      <c r="F5" s="104" t="s">
        <v>7</v>
      </c>
      <c r="G5" s="105"/>
      <c r="H5" s="106"/>
      <c r="I5" s="104" t="s">
        <v>4</v>
      </c>
      <c r="J5" s="100" t="s">
        <v>5</v>
      </c>
      <c r="K5" s="104" t="s">
        <v>8</v>
      </c>
      <c r="L5" s="105"/>
      <c r="M5" s="106"/>
    </row>
    <row r="6" spans="1:13" s="2" customFormat="1" ht="18.95" customHeight="1" x14ac:dyDescent="0.15">
      <c r="A6" s="93"/>
      <c r="B6" s="99"/>
      <c r="C6" s="101"/>
      <c r="D6" s="6" t="s">
        <v>9</v>
      </c>
      <c r="E6" s="6" t="s">
        <v>10</v>
      </c>
      <c r="F6" s="7"/>
      <c r="G6" s="6" t="s">
        <v>11</v>
      </c>
      <c r="H6" s="6" t="s">
        <v>12</v>
      </c>
      <c r="I6" s="107"/>
      <c r="J6" s="101"/>
      <c r="K6" s="7"/>
      <c r="L6" s="6" t="s">
        <v>11</v>
      </c>
      <c r="M6" s="6" t="s">
        <v>12</v>
      </c>
    </row>
    <row r="7" spans="1:13" s="2" customFormat="1" ht="18.95" customHeight="1" x14ac:dyDescent="0.15">
      <c r="A7" s="8" t="s">
        <v>4</v>
      </c>
      <c r="B7" s="9">
        <v>39698</v>
      </c>
      <c r="C7" s="10">
        <f>B7/39698*100</f>
        <v>100</v>
      </c>
      <c r="D7" s="11">
        <v>2751</v>
      </c>
      <c r="E7" s="11">
        <v>9269</v>
      </c>
      <c r="F7" s="11">
        <f>G7+H7</f>
        <v>26348</v>
      </c>
      <c r="G7" s="11">
        <v>19928</v>
      </c>
      <c r="H7" s="11">
        <v>6420</v>
      </c>
      <c r="I7" s="9">
        <v>23895</v>
      </c>
      <c r="J7" s="12">
        <f>I7/23895*100</f>
        <v>100</v>
      </c>
      <c r="K7" s="11">
        <f>L7+M7</f>
        <v>10545</v>
      </c>
      <c r="L7" s="11">
        <v>10088</v>
      </c>
      <c r="M7" s="13">
        <v>457</v>
      </c>
    </row>
    <row r="8" spans="1:13" s="2" customFormat="1" ht="15" customHeight="1" x14ac:dyDescent="0.15">
      <c r="A8" s="14"/>
      <c r="B8" s="15"/>
      <c r="C8" s="16"/>
      <c r="D8" s="15"/>
      <c r="E8" s="15"/>
      <c r="F8" s="15"/>
      <c r="G8" s="15"/>
      <c r="H8" s="15"/>
      <c r="I8" s="17"/>
      <c r="J8" s="18"/>
      <c r="K8" s="15"/>
      <c r="L8" s="15"/>
      <c r="M8" s="19"/>
    </row>
    <row r="9" spans="1:13" s="2" customFormat="1" ht="18.95" customHeight="1" x14ac:dyDescent="0.15">
      <c r="A9" s="14" t="s">
        <v>13</v>
      </c>
      <c r="B9" s="15">
        <v>477</v>
      </c>
      <c r="C9" s="16">
        <f>B9/39698*100</f>
        <v>1.2015718676003828</v>
      </c>
      <c r="D9" s="15">
        <v>315</v>
      </c>
      <c r="E9" s="15">
        <v>84</v>
      </c>
      <c r="F9" s="15">
        <f t="shared" ref="F9:F34" si="0">G9+H9</f>
        <v>76</v>
      </c>
      <c r="G9" s="15">
        <v>71</v>
      </c>
      <c r="H9" s="15">
        <v>5</v>
      </c>
      <c r="I9" s="17">
        <v>452</v>
      </c>
      <c r="J9" s="18">
        <f t="shared" ref="J9:J34" si="1">I9/23895*100</f>
        <v>1.8916091232475414</v>
      </c>
      <c r="K9" s="15">
        <v>51</v>
      </c>
      <c r="L9" s="15">
        <v>51</v>
      </c>
      <c r="M9" s="19" t="s">
        <v>88</v>
      </c>
    </row>
    <row r="10" spans="1:13" s="2" customFormat="1" ht="18.95" customHeight="1" x14ac:dyDescent="0.15">
      <c r="A10" s="14" t="s">
        <v>14</v>
      </c>
      <c r="B10" s="15">
        <v>2</v>
      </c>
      <c r="C10" s="16">
        <f t="shared" ref="C10:C34" si="2">B10/39698*100</f>
        <v>5.0380371807143944E-3</v>
      </c>
      <c r="D10" s="15" t="s">
        <v>88</v>
      </c>
      <c r="E10" s="15">
        <v>1</v>
      </c>
      <c r="F10" s="15">
        <v>1</v>
      </c>
      <c r="G10" s="15">
        <v>1</v>
      </c>
      <c r="H10" s="15" t="s">
        <v>88</v>
      </c>
      <c r="I10" s="17">
        <v>1</v>
      </c>
      <c r="J10" s="18">
        <f t="shared" si="1"/>
        <v>4.1849759363883658E-3</v>
      </c>
      <c r="K10" s="15" t="s">
        <v>88</v>
      </c>
      <c r="L10" s="15" t="s">
        <v>88</v>
      </c>
      <c r="M10" s="19" t="s">
        <v>88</v>
      </c>
    </row>
    <row r="11" spans="1:13" s="2" customFormat="1" ht="18.95" customHeight="1" x14ac:dyDescent="0.15">
      <c r="A11" s="20" t="s">
        <v>17</v>
      </c>
      <c r="B11" s="21">
        <f>SUM(B9:B10)</f>
        <v>479</v>
      </c>
      <c r="C11" s="22">
        <f>B11/39698*100</f>
        <v>1.2066099047810972</v>
      </c>
      <c r="D11" s="21">
        <f>SUM(D9:D10)</f>
        <v>315</v>
      </c>
      <c r="E11" s="21">
        <f>SUM(E9:E10)</f>
        <v>85</v>
      </c>
      <c r="F11" s="21">
        <f t="shared" ref="F11:L11" si="3">SUM(F9:F10)</f>
        <v>77</v>
      </c>
      <c r="G11" s="21">
        <f>SUM(G9:G10)</f>
        <v>72</v>
      </c>
      <c r="H11" s="23">
        <f>SUM(H9:H10)</f>
        <v>5</v>
      </c>
      <c r="I11" s="24">
        <f>SUM(I9:I10)</f>
        <v>453</v>
      </c>
      <c r="J11" s="25">
        <f t="shared" si="1"/>
        <v>1.8957940991839297</v>
      </c>
      <c r="K11" s="21">
        <f t="shared" si="3"/>
        <v>51</v>
      </c>
      <c r="L11" s="21">
        <f t="shared" si="3"/>
        <v>51</v>
      </c>
      <c r="M11" s="23" t="s">
        <v>88</v>
      </c>
    </row>
    <row r="12" spans="1:13" s="2" customFormat="1" ht="15" customHeight="1" x14ac:dyDescent="0.15">
      <c r="A12" s="14"/>
      <c r="B12" s="15"/>
      <c r="C12" s="16"/>
      <c r="D12" s="15"/>
      <c r="E12" s="15"/>
      <c r="F12" s="15"/>
      <c r="G12" s="15"/>
      <c r="H12" s="15"/>
      <c r="I12" s="17"/>
      <c r="J12" s="18"/>
      <c r="K12" s="15"/>
      <c r="L12" s="15"/>
      <c r="M12" s="19"/>
    </row>
    <row r="13" spans="1:13" s="2" customFormat="1" ht="18.95" customHeight="1" x14ac:dyDescent="0.15">
      <c r="A13" s="14" t="s">
        <v>18</v>
      </c>
      <c r="B13" s="15">
        <v>10</v>
      </c>
      <c r="C13" s="16">
        <f t="shared" si="2"/>
        <v>2.5190185903571968E-2</v>
      </c>
      <c r="D13" s="15">
        <v>4</v>
      </c>
      <c r="E13" s="15" t="s">
        <v>88</v>
      </c>
      <c r="F13" s="15">
        <f t="shared" si="0"/>
        <v>6</v>
      </c>
      <c r="G13" s="15">
        <v>2</v>
      </c>
      <c r="H13" s="15">
        <v>4</v>
      </c>
      <c r="I13" s="17">
        <v>5</v>
      </c>
      <c r="J13" s="18">
        <f t="shared" si="1"/>
        <v>2.092487968194183E-2</v>
      </c>
      <c r="K13" s="15">
        <v>1</v>
      </c>
      <c r="L13" s="15">
        <v>1</v>
      </c>
      <c r="M13" s="19" t="s">
        <v>88</v>
      </c>
    </row>
    <row r="14" spans="1:13" s="2" customFormat="1" ht="18.95" customHeight="1" x14ac:dyDescent="0.15">
      <c r="A14" s="14" t="s">
        <v>19</v>
      </c>
      <c r="B14" s="15">
        <v>3614</v>
      </c>
      <c r="C14" s="16">
        <f t="shared" si="2"/>
        <v>9.1037331855509098</v>
      </c>
      <c r="D14" s="15">
        <v>531</v>
      </c>
      <c r="E14" s="15">
        <v>897</v>
      </c>
      <c r="F14" s="15">
        <f t="shared" si="0"/>
        <v>2094</v>
      </c>
      <c r="G14" s="15">
        <v>1548</v>
      </c>
      <c r="H14" s="15">
        <v>546</v>
      </c>
      <c r="I14" s="17">
        <v>2543</v>
      </c>
      <c r="J14" s="18">
        <f t="shared" si="1"/>
        <v>10.642393806235614</v>
      </c>
      <c r="K14" s="15">
        <v>1023</v>
      </c>
      <c r="L14" s="15" t="s">
        <v>88</v>
      </c>
      <c r="M14" s="19">
        <v>99</v>
      </c>
    </row>
    <row r="15" spans="1:13" s="2" customFormat="1" ht="18.95" customHeight="1" x14ac:dyDescent="0.15">
      <c r="A15" s="14" t="s">
        <v>20</v>
      </c>
      <c r="B15" s="15">
        <v>4135</v>
      </c>
      <c r="C15" s="16">
        <f t="shared" si="2"/>
        <v>10.416141871127008</v>
      </c>
      <c r="D15" s="15">
        <v>147</v>
      </c>
      <c r="E15" s="15">
        <v>491</v>
      </c>
      <c r="F15" s="15">
        <f t="shared" si="0"/>
        <v>3471</v>
      </c>
      <c r="G15" s="15">
        <v>2557</v>
      </c>
      <c r="H15" s="15">
        <v>914</v>
      </c>
      <c r="I15" s="17">
        <v>1680</v>
      </c>
      <c r="J15" s="18">
        <f t="shared" si="1"/>
        <v>7.0307595731324541</v>
      </c>
      <c r="K15" s="15">
        <f t="shared" ref="K15:K34" si="4">L15+M15</f>
        <v>996</v>
      </c>
      <c r="L15" s="15">
        <v>929</v>
      </c>
      <c r="M15" s="19">
        <v>67</v>
      </c>
    </row>
    <row r="16" spans="1:13" s="2" customFormat="1" ht="18.95" customHeight="1" x14ac:dyDescent="0.15">
      <c r="A16" s="20" t="s">
        <v>21</v>
      </c>
      <c r="B16" s="21">
        <v>7759</v>
      </c>
      <c r="C16" s="22">
        <f t="shared" si="2"/>
        <v>19.54506524258149</v>
      </c>
      <c r="D16" s="21">
        <f>SUM(D13:D15)</f>
        <v>682</v>
      </c>
      <c r="E16" s="21">
        <f>SUM(E13:E15)</f>
        <v>1388</v>
      </c>
      <c r="F16" s="21">
        <f t="shared" ref="F16:M16" si="5">SUM(F13:F15)</f>
        <v>5571</v>
      </c>
      <c r="G16" s="21">
        <f>SUM(G13:G15)</f>
        <v>4107</v>
      </c>
      <c r="H16" s="23">
        <f>SUM(H13:H15)</f>
        <v>1464</v>
      </c>
      <c r="I16" s="24">
        <f>SUM(I13:I15)</f>
        <v>4228</v>
      </c>
      <c r="J16" s="25">
        <f t="shared" si="1"/>
        <v>17.694078259050013</v>
      </c>
      <c r="K16" s="21">
        <f t="shared" si="5"/>
        <v>2020</v>
      </c>
      <c r="L16" s="21">
        <f t="shared" si="5"/>
        <v>930</v>
      </c>
      <c r="M16" s="23">
        <f t="shared" si="5"/>
        <v>166</v>
      </c>
    </row>
    <row r="17" spans="1:13" s="2" customFormat="1" ht="15" customHeight="1" x14ac:dyDescent="0.15">
      <c r="A17" s="14"/>
      <c r="B17" s="15"/>
      <c r="C17" s="16"/>
      <c r="D17" s="15"/>
      <c r="E17" s="15"/>
      <c r="F17" s="15"/>
      <c r="G17" s="15"/>
      <c r="H17" s="15"/>
      <c r="I17" s="17"/>
      <c r="J17" s="18"/>
      <c r="K17" s="15"/>
      <c r="M17" s="19"/>
    </row>
    <row r="18" spans="1:13" s="2" customFormat="1" ht="18.95" customHeight="1" x14ac:dyDescent="0.15">
      <c r="A18" s="14" t="s">
        <v>43</v>
      </c>
      <c r="B18" s="15">
        <v>200</v>
      </c>
      <c r="C18" s="16">
        <f t="shared" si="2"/>
        <v>0.50380371807143931</v>
      </c>
      <c r="D18" s="15" t="s">
        <v>88</v>
      </c>
      <c r="E18" s="15">
        <v>18</v>
      </c>
      <c r="F18" s="15">
        <f t="shared" si="0"/>
        <v>182</v>
      </c>
      <c r="G18" s="15">
        <v>125</v>
      </c>
      <c r="H18" s="15">
        <v>57</v>
      </c>
      <c r="I18" s="17">
        <v>39</v>
      </c>
      <c r="J18" s="18">
        <f t="shared" si="1"/>
        <v>0.16321406151914628</v>
      </c>
      <c r="K18" s="15">
        <f>L18+M18</f>
        <v>21</v>
      </c>
      <c r="L18" s="15">
        <v>19</v>
      </c>
      <c r="M18" s="19">
        <v>2</v>
      </c>
    </row>
    <row r="19" spans="1:13" s="2" customFormat="1" ht="18.95" customHeight="1" x14ac:dyDescent="0.15">
      <c r="A19" s="14" t="s">
        <v>44</v>
      </c>
      <c r="B19" s="15">
        <v>1284</v>
      </c>
      <c r="C19" s="16">
        <f t="shared" si="2"/>
        <v>3.2344198700186406</v>
      </c>
      <c r="D19" s="15">
        <v>71</v>
      </c>
      <c r="E19" s="15">
        <v>36</v>
      </c>
      <c r="F19" s="15">
        <f t="shared" si="0"/>
        <v>1160</v>
      </c>
      <c r="G19" s="15">
        <v>310</v>
      </c>
      <c r="H19" s="15">
        <v>850</v>
      </c>
      <c r="I19" s="17">
        <v>144</v>
      </c>
      <c r="J19" s="18">
        <f t="shared" si="1"/>
        <v>0.60263653483992463</v>
      </c>
      <c r="K19" s="15">
        <v>20</v>
      </c>
      <c r="L19" s="15">
        <v>20</v>
      </c>
      <c r="M19" s="19" t="s">
        <v>88</v>
      </c>
    </row>
    <row r="20" spans="1:13" s="2" customFormat="1" ht="18.95" customHeight="1" x14ac:dyDescent="0.15">
      <c r="A20" s="14" t="s">
        <v>45</v>
      </c>
      <c r="B20" s="15">
        <v>2861</v>
      </c>
      <c r="C20" s="16">
        <f t="shared" si="2"/>
        <v>7.206912187011941</v>
      </c>
      <c r="D20" s="15">
        <v>79</v>
      </c>
      <c r="E20" s="15">
        <v>456</v>
      </c>
      <c r="F20" s="15">
        <f t="shared" si="0"/>
        <v>2279</v>
      </c>
      <c r="G20" s="15">
        <v>1876</v>
      </c>
      <c r="H20" s="15">
        <v>403</v>
      </c>
      <c r="I20" s="17">
        <v>1767</v>
      </c>
      <c r="J20" s="18">
        <f t="shared" si="1"/>
        <v>7.3948524795982422</v>
      </c>
      <c r="K20" s="15">
        <f t="shared" si="4"/>
        <v>1185</v>
      </c>
      <c r="L20" s="15">
        <v>1155</v>
      </c>
      <c r="M20" s="19">
        <v>30</v>
      </c>
    </row>
    <row r="21" spans="1:13" s="2" customFormat="1" ht="18.95" customHeight="1" x14ac:dyDescent="0.15">
      <c r="A21" s="14" t="s">
        <v>46</v>
      </c>
      <c r="B21" s="15">
        <v>6870</v>
      </c>
      <c r="C21" s="16">
        <f t="shared" si="2"/>
        <v>17.305657715753942</v>
      </c>
      <c r="D21" s="15">
        <v>373</v>
      </c>
      <c r="E21" s="15">
        <v>2055</v>
      </c>
      <c r="F21" s="15">
        <f t="shared" si="0"/>
        <v>4390</v>
      </c>
      <c r="G21" s="15">
        <v>3314</v>
      </c>
      <c r="H21" s="15">
        <v>1076</v>
      </c>
      <c r="I21" s="17">
        <v>4231</v>
      </c>
      <c r="J21" s="18">
        <f t="shared" si="1"/>
        <v>17.706633186859175</v>
      </c>
      <c r="K21" s="15">
        <f t="shared" si="4"/>
        <v>1751</v>
      </c>
      <c r="L21" s="15">
        <v>1674</v>
      </c>
      <c r="M21" s="19">
        <v>77</v>
      </c>
    </row>
    <row r="22" spans="1:13" s="2" customFormat="1" ht="18.95" customHeight="1" x14ac:dyDescent="0.15">
      <c r="A22" s="14" t="s">
        <v>47</v>
      </c>
      <c r="B22" s="15">
        <v>1204</v>
      </c>
      <c r="C22" s="16">
        <f t="shared" si="2"/>
        <v>3.0328983827900653</v>
      </c>
      <c r="D22" s="15">
        <v>39</v>
      </c>
      <c r="E22" s="15">
        <v>86</v>
      </c>
      <c r="F22" s="15">
        <f t="shared" si="0"/>
        <v>1068</v>
      </c>
      <c r="G22" s="15">
        <v>756</v>
      </c>
      <c r="H22" s="15">
        <v>312</v>
      </c>
      <c r="I22" s="17">
        <v>337</v>
      </c>
      <c r="J22" s="18">
        <f t="shared" si="1"/>
        <v>1.4103368905628793</v>
      </c>
      <c r="K22" s="15">
        <f t="shared" si="4"/>
        <v>201</v>
      </c>
      <c r="L22" s="15">
        <v>197</v>
      </c>
      <c r="M22" s="19">
        <v>4</v>
      </c>
    </row>
    <row r="23" spans="1:13" s="2" customFormat="1" ht="18.95" customHeight="1" x14ac:dyDescent="0.15">
      <c r="A23" s="14" t="s">
        <v>48</v>
      </c>
      <c r="B23" s="15">
        <v>1012</v>
      </c>
      <c r="C23" s="16">
        <f t="shared" si="2"/>
        <v>2.5492468134414832</v>
      </c>
      <c r="D23" s="15">
        <v>155</v>
      </c>
      <c r="E23" s="15">
        <v>157</v>
      </c>
      <c r="F23" s="15">
        <f t="shared" si="0"/>
        <v>692</v>
      </c>
      <c r="G23" s="15">
        <v>482</v>
      </c>
      <c r="H23" s="15">
        <v>210</v>
      </c>
      <c r="I23" s="17">
        <v>539</v>
      </c>
      <c r="J23" s="18">
        <f t="shared" si="1"/>
        <v>2.255702029713329</v>
      </c>
      <c r="K23" s="15">
        <f t="shared" si="4"/>
        <v>219</v>
      </c>
      <c r="L23" s="15">
        <v>195</v>
      </c>
      <c r="M23" s="19">
        <v>24</v>
      </c>
    </row>
    <row r="24" spans="1:13" s="2" customFormat="1" ht="18.95" customHeight="1" x14ac:dyDescent="0.15">
      <c r="A24" s="26" t="s">
        <v>49</v>
      </c>
      <c r="B24" s="15">
        <v>1330</v>
      </c>
      <c r="C24" s="16">
        <f t="shared" si="2"/>
        <v>3.3502947251750714</v>
      </c>
      <c r="D24" s="15">
        <v>257</v>
      </c>
      <c r="E24" s="15">
        <v>139</v>
      </c>
      <c r="F24" s="15">
        <f t="shared" si="0"/>
        <v>923</v>
      </c>
      <c r="G24" s="15">
        <v>512</v>
      </c>
      <c r="H24" s="15">
        <v>411</v>
      </c>
      <c r="I24" s="17">
        <v>738</v>
      </c>
      <c r="J24" s="18">
        <f t="shared" si="1"/>
        <v>3.0885122410546142</v>
      </c>
      <c r="K24" s="15">
        <f t="shared" si="4"/>
        <v>331</v>
      </c>
      <c r="L24" s="15">
        <v>312</v>
      </c>
      <c r="M24" s="19">
        <v>19</v>
      </c>
    </row>
    <row r="25" spans="1:13" s="2" customFormat="1" ht="18.95" customHeight="1" x14ac:dyDescent="0.15">
      <c r="A25" s="14" t="s">
        <v>50</v>
      </c>
      <c r="B25" s="15">
        <v>1800</v>
      </c>
      <c r="C25" s="16">
        <f t="shared" si="2"/>
        <v>4.5342334626429546</v>
      </c>
      <c r="D25" s="15">
        <v>85</v>
      </c>
      <c r="E25" s="15">
        <v>647</v>
      </c>
      <c r="F25" s="15">
        <f t="shared" si="0"/>
        <v>1051</v>
      </c>
      <c r="G25" s="15">
        <v>836</v>
      </c>
      <c r="H25" s="15">
        <v>215</v>
      </c>
      <c r="I25" s="17">
        <v>1113</v>
      </c>
      <c r="J25" s="18">
        <f t="shared" si="1"/>
        <v>4.6578782172002509</v>
      </c>
      <c r="K25" s="15">
        <f t="shared" si="4"/>
        <v>364</v>
      </c>
      <c r="L25" s="15">
        <v>359</v>
      </c>
      <c r="M25" s="19">
        <v>5</v>
      </c>
    </row>
    <row r="26" spans="1:13" s="2" customFormat="1" ht="18.95" customHeight="1" x14ac:dyDescent="0.15">
      <c r="A26" s="14" t="s">
        <v>51</v>
      </c>
      <c r="B26" s="15">
        <v>1538</v>
      </c>
      <c r="C26" s="16">
        <f t="shared" si="2"/>
        <v>3.8742505919693686</v>
      </c>
      <c r="D26" s="15">
        <v>166</v>
      </c>
      <c r="E26" s="15">
        <v>430</v>
      </c>
      <c r="F26" s="15">
        <f t="shared" si="0"/>
        <v>919</v>
      </c>
      <c r="G26" s="15">
        <v>765</v>
      </c>
      <c r="H26" s="15">
        <v>154</v>
      </c>
      <c r="I26" s="17">
        <v>982</v>
      </c>
      <c r="J26" s="18">
        <f t="shared" si="1"/>
        <v>4.1096463695333751</v>
      </c>
      <c r="K26" s="15">
        <f t="shared" si="4"/>
        <v>363</v>
      </c>
      <c r="L26" s="15">
        <v>359</v>
      </c>
      <c r="M26" s="19">
        <v>4</v>
      </c>
    </row>
    <row r="27" spans="1:13" s="2" customFormat="1" ht="18.95" customHeight="1" x14ac:dyDescent="0.15">
      <c r="A27" s="14" t="s">
        <v>52</v>
      </c>
      <c r="B27" s="15">
        <v>2202</v>
      </c>
      <c r="C27" s="16">
        <f t="shared" si="2"/>
        <v>5.5468789359665474</v>
      </c>
      <c r="D27" s="15">
        <v>113</v>
      </c>
      <c r="E27" s="15">
        <v>537</v>
      </c>
      <c r="F27" s="15">
        <f t="shared" si="0"/>
        <v>1548</v>
      </c>
      <c r="G27" s="15">
        <v>1306</v>
      </c>
      <c r="H27" s="15">
        <v>242</v>
      </c>
      <c r="I27" s="17">
        <v>1562</v>
      </c>
      <c r="J27" s="18">
        <f t="shared" si="1"/>
        <v>6.5369324126386266</v>
      </c>
      <c r="K27" s="15">
        <f t="shared" si="4"/>
        <v>908</v>
      </c>
      <c r="L27" s="15">
        <v>879</v>
      </c>
      <c r="M27" s="19">
        <v>29</v>
      </c>
    </row>
    <row r="28" spans="1:13" s="2" customFormat="1" ht="18.95" customHeight="1" x14ac:dyDescent="0.15">
      <c r="A28" s="14" t="s">
        <v>53</v>
      </c>
      <c r="B28" s="15">
        <v>4704</v>
      </c>
      <c r="C28" s="16">
        <f t="shared" si="2"/>
        <v>11.849463449040254</v>
      </c>
      <c r="D28" s="15">
        <v>132</v>
      </c>
      <c r="E28" s="15">
        <v>1842</v>
      </c>
      <c r="F28" s="15">
        <f t="shared" si="0"/>
        <v>2703</v>
      </c>
      <c r="G28" s="15">
        <v>2525</v>
      </c>
      <c r="H28" s="15">
        <v>178</v>
      </c>
      <c r="I28" s="17">
        <v>3796</v>
      </c>
      <c r="J28" s="18">
        <f t="shared" si="1"/>
        <v>15.886168654530236</v>
      </c>
      <c r="K28" s="15">
        <f t="shared" si="4"/>
        <v>1795</v>
      </c>
      <c r="L28" s="15">
        <v>1741</v>
      </c>
      <c r="M28" s="19">
        <v>54</v>
      </c>
    </row>
    <row r="29" spans="1:13" s="2" customFormat="1" ht="18.95" customHeight="1" x14ac:dyDescent="0.15">
      <c r="A29" s="14" t="s">
        <v>54</v>
      </c>
      <c r="B29" s="15">
        <v>189</v>
      </c>
      <c r="C29" s="16">
        <f t="shared" si="2"/>
        <v>0.4760945135775102</v>
      </c>
      <c r="D29" s="15" t="s">
        <v>88</v>
      </c>
      <c r="E29" s="15">
        <v>86</v>
      </c>
      <c r="F29" s="15">
        <f t="shared" si="0"/>
        <v>103</v>
      </c>
      <c r="G29" s="15">
        <v>90</v>
      </c>
      <c r="H29" s="15">
        <v>13</v>
      </c>
      <c r="I29" s="17">
        <v>200</v>
      </c>
      <c r="J29" s="18">
        <f t="shared" si="1"/>
        <v>0.83699518727767319</v>
      </c>
      <c r="K29" s="15">
        <f t="shared" si="4"/>
        <v>114</v>
      </c>
      <c r="L29" s="15">
        <v>113</v>
      </c>
      <c r="M29" s="19">
        <v>1</v>
      </c>
    </row>
    <row r="30" spans="1:13" s="2" customFormat="1" ht="18.95" customHeight="1" x14ac:dyDescent="0.15">
      <c r="A30" s="26" t="s">
        <v>55</v>
      </c>
      <c r="B30" s="15">
        <v>2748</v>
      </c>
      <c r="C30" s="16">
        <f t="shared" si="2"/>
        <v>6.9222630863015766</v>
      </c>
      <c r="D30" s="15">
        <v>147</v>
      </c>
      <c r="E30" s="15">
        <v>637</v>
      </c>
      <c r="F30" s="15">
        <f t="shared" si="0"/>
        <v>1932</v>
      </c>
      <c r="G30" s="15">
        <v>1442</v>
      </c>
      <c r="H30" s="15">
        <v>490</v>
      </c>
      <c r="I30" s="17">
        <v>1422</v>
      </c>
      <c r="J30" s="18">
        <f t="shared" si="1"/>
        <v>5.9510357815442561</v>
      </c>
      <c r="K30" s="15">
        <f t="shared" si="4"/>
        <v>606</v>
      </c>
      <c r="L30" s="15">
        <v>592</v>
      </c>
      <c r="M30" s="19">
        <v>14</v>
      </c>
    </row>
    <row r="31" spans="1:13" s="2" customFormat="1" ht="18.95" customHeight="1" x14ac:dyDescent="0.15">
      <c r="A31" s="26" t="s">
        <v>56</v>
      </c>
      <c r="B31" s="2">
        <v>1743</v>
      </c>
      <c r="C31" s="16">
        <f t="shared" si="2"/>
        <v>4.3906494029925938</v>
      </c>
      <c r="D31" s="15">
        <v>4</v>
      </c>
      <c r="E31" s="2">
        <v>447</v>
      </c>
      <c r="F31" s="15">
        <f t="shared" si="0"/>
        <v>1286</v>
      </c>
      <c r="G31" s="2">
        <v>1077</v>
      </c>
      <c r="H31" s="2">
        <v>209</v>
      </c>
      <c r="I31" s="27">
        <v>870</v>
      </c>
      <c r="J31" s="18">
        <f t="shared" si="1"/>
        <v>3.640929064657878</v>
      </c>
      <c r="K31" s="15">
        <f t="shared" si="4"/>
        <v>413</v>
      </c>
      <c r="L31" s="2">
        <v>400</v>
      </c>
      <c r="M31" s="28">
        <v>13</v>
      </c>
    </row>
    <row r="32" spans="1:13" s="2" customFormat="1" ht="18.95" customHeight="1" x14ac:dyDescent="0.15">
      <c r="A32" s="29" t="s">
        <v>36</v>
      </c>
      <c r="B32" s="30">
        <f>SUM(B18:B31)</f>
        <v>29685</v>
      </c>
      <c r="C32" s="22">
        <f t="shared" si="2"/>
        <v>74.7770668547534</v>
      </c>
      <c r="D32" s="30">
        <f>SUM(D18:D31)</f>
        <v>1621</v>
      </c>
      <c r="E32" s="30">
        <f>SUM(E18:E31)</f>
        <v>7573</v>
      </c>
      <c r="F32" s="30">
        <f t="shared" ref="F32:M32" si="6">SUM(F18:F31)</f>
        <v>20236</v>
      </c>
      <c r="G32" s="30">
        <f t="shared" si="6"/>
        <v>15416</v>
      </c>
      <c r="H32" s="31">
        <f t="shared" si="6"/>
        <v>4820</v>
      </c>
      <c r="I32" s="32">
        <f>SUM(I18:I31)</f>
        <v>17740</v>
      </c>
      <c r="J32" s="25">
        <f>I32/23895*100</f>
        <v>74.241473111529615</v>
      </c>
      <c r="K32" s="30">
        <f t="shared" si="6"/>
        <v>8291</v>
      </c>
      <c r="L32" s="30">
        <f t="shared" si="6"/>
        <v>8015</v>
      </c>
      <c r="M32" s="31">
        <f t="shared" si="6"/>
        <v>276</v>
      </c>
    </row>
    <row r="33" spans="1:13" s="2" customFormat="1" ht="15" customHeight="1" x14ac:dyDescent="0.15">
      <c r="A33" s="14"/>
      <c r="C33" s="16"/>
      <c r="F33" s="15"/>
      <c r="I33" s="27"/>
      <c r="J33" s="18"/>
      <c r="K33" s="15"/>
      <c r="M33" s="28"/>
    </row>
    <row r="34" spans="1:13" s="2" customFormat="1" ht="18.95" customHeight="1" x14ac:dyDescent="0.15">
      <c r="A34" s="33" t="s">
        <v>57</v>
      </c>
      <c r="B34" s="34">
        <v>1775</v>
      </c>
      <c r="C34" s="35">
        <f t="shared" si="2"/>
        <v>4.4712579978840248</v>
      </c>
      <c r="D34" s="34">
        <v>133</v>
      </c>
      <c r="E34" s="34">
        <v>223</v>
      </c>
      <c r="F34" s="36">
        <f t="shared" si="0"/>
        <v>464</v>
      </c>
      <c r="G34" s="34">
        <v>333</v>
      </c>
      <c r="H34" s="34">
        <v>131</v>
      </c>
      <c r="I34" s="7">
        <v>1474</v>
      </c>
      <c r="J34" s="37">
        <f t="shared" si="1"/>
        <v>6.1686545302364513</v>
      </c>
      <c r="K34" s="36">
        <f t="shared" si="4"/>
        <v>163</v>
      </c>
      <c r="L34" s="34">
        <v>148</v>
      </c>
      <c r="M34" s="38">
        <v>15</v>
      </c>
    </row>
    <row r="35" spans="1:13" s="2" customFormat="1" ht="18.95" customHeight="1" x14ac:dyDescent="0.15">
      <c r="A35" s="39" t="s">
        <v>38</v>
      </c>
      <c r="F35" s="15"/>
      <c r="K35" s="15"/>
      <c r="M35" s="40"/>
    </row>
    <row r="36" spans="1:13" s="2" customFormat="1" ht="18.95" customHeight="1" x14ac:dyDescent="0.15">
      <c r="A36" s="39" t="s">
        <v>39</v>
      </c>
      <c r="F36" s="15"/>
      <c r="K36" s="15"/>
    </row>
    <row r="37" spans="1:13" s="2" customFormat="1" ht="18.95" customHeight="1" x14ac:dyDescent="0.15">
      <c r="A37" s="39" t="s">
        <v>40</v>
      </c>
      <c r="F37" s="15"/>
      <c r="K37" s="15"/>
    </row>
    <row r="38" spans="1:13" ht="18.95" customHeight="1" x14ac:dyDescent="0.15">
      <c r="A38" s="39" t="s">
        <v>41</v>
      </c>
    </row>
    <row r="47" spans="1:13" ht="18.95" customHeight="1" x14ac:dyDescent="0.15">
      <c r="A47" s="2"/>
      <c r="B47" s="2"/>
      <c r="C47" s="2"/>
    </row>
  </sheetData>
  <mergeCells count="10">
    <mergeCell ref="A4:A6"/>
    <mergeCell ref="B4:H4"/>
    <mergeCell ref="I4:M4"/>
    <mergeCell ref="B5:B6"/>
    <mergeCell ref="C5:C6"/>
    <mergeCell ref="D5:E5"/>
    <mergeCell ref="F5:H5"/>
    <mergeCell ref="I5:I6"/>
    <mergeCell ref="J5:J6"/>
    <mergeCell ref="K5:M5"/>
  </mergeCells>
  <phoneticPr fontId="3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M47"/>
  <sheetViews>
    <sheetView view="pageBreakPreview" zoomScale="85" zoomScaleNormal="100" zoomScaleSheetLayoutView="85" workbookViewId="0"/>
  </sheetViews>
  <sheetFormatPr defaultRowHeight="14.25" x14ac:dyDescent="0.15"/>
  <cols>
    <col min="1" max="1" width="30.625" style="41" customWidth="1"/>
    <col min="2" max="14" width="8.625" style="41" customWidth="1"/>
    <col min="15" max="16384" width="9" style="41"/>
  </cols>
  <sheetData>
    <row r="1" spans="1:13" s="2" customFormat="1" ht="18.95" customHeight="1" x14ac:dyDescent="0.15">
      <c r="A1" s="1" t="s">
        <v>132</v>
      </c>
    </row>
    <row r="2" spans="1:13" s="2" customFormat="1" ht="18.95" customHeight="1" x14ac:dyDescent="0.15">
      <c r="A2" s="3"/>
    </row>
    <row r="3" spans="1:13" s="2" customFormat="1" ht="18.9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0</v>
      </c>
    </row>
    <row r="4" spans="1:13" s="2" customFormat="1" ht="18.95" customHeight="1" thickTop="1" x14ac:dyDescent="0.15">
      <c r="A4" s="91" t="s">
        <v>1</v>
      </c>
      <c r="B4" s="94" t="s">
        <v>2</v>
      </c>
      <c r="C4" s="95"/>
      <c r="D4" s="95"/>
      <c r="E4" s="95"/>
      <c r="F4" s="95"/>
      <c r="G4" s="95"/>
      <c r="H4" s="96"/>
      <c r="I4" s="94" t="s">
        <v>3</v>
      </c>
      <c r="J4" s="97"/>
      <c r="K4" s="97"/>
      <c r="L4" s="97"/>
      <c r="M4" s="98"/>
    </row>
    <row r="5" spans="1:13" s="2" customFormat="1" ht="18.95" customHeight="1" x14ac:dyDescent="0.15">
      <c r="A5" s="92"/>
      <c r="B5" s="99" t="s">
        <v>4</v>
      </c>
      <c r="C5" s="100" t="s">
        <v>5</v>
      </c>
      <c r="D5" s="102" t="s">
        <v>6</v>
      </c>
      <c r="E5" s="103"/>
      <c r="F5" s="104" t="s">
        <v>7</v>
      </c>
      <c r="G5" s="105"/>
      <c r="H5" s="106"/>
      <c r="I5" s="104" t="s">
        <v>4</v>
      </c>
      <c r="J5" s="100" t="s">
        <v>5</v>
      </c>
      <c r="K5" s="104" t="s">
        <v>8</v>
      </c>
      <c r="L5" s="105"/>
      <c r="M5" s="106"/>
    </row>
    <row r="6" spans="1:13" s="2" customFormat="1" ht="18.95" customHeight="1" x14ac:dyDescent="0.15">
      <c r="A6" s="93"/>
      <c r="B6" s="99"/>
      <c r="C6" s="101"/>
      <c r="D6" s="6" t="s">
        <v>9</v>
      </c>
      <c r="E6" s="6" t="s">
        <v>10</v>
      </c>
      <c r="F6" s="7"/>
      <c r="G6" s="6" t="s">
        <v>11</v>
      </c>
      <c r="H6" s="6" t="s">
        <v>12</v>
      </c>
      <c r="I6" s="107"/>
      <c r="J6" s="101"/>
      <c r="K6" s="7"/>
      <c r="L6" s="6" t="s">
        <v>11</v>
      </c>
      <c r="M6" s="6" t="s">
        <v>12</v>
      </c>
    </row>
    <row r="7" spans="1:13" s="2" customFormat="1" ht="18.95" customHeight="1" x14ac:dyDescent="0.15">
      <c r="A7" s="8" t="s">
        <v>4</v>
      </c>
      <c r="B7" s="9">
        <v>38254</v>
      </c>
      <c r="C7" s="10">
        <v>100</v>
      </c>
      <c r="D7" s="11">
        <v>2689</v>
      </c>
      <c r="E7" s="11">
        <v>9366</v>
      </c>
      <c r="F7" s="11">
        <f>SUM(G7:H7)</f>
        <v>25391</v>
      </c>
      <c r="G7" s="11">
        <v>19835</v>
      </c>
      <c r="H7" s="11">
        <v>5556</v>
      </c>
      <c r="I7" s="9">
        <v>23295</v>
      </c>
      <c r="J7" s="12">
        <v>100</v>
      </c>
      <c r="K7" s="11">
        <f>SUM(L7:M7)</f>
        <v>10432</v>
      </c>
      <c r="L7" s="11">
        <v>9958</v>
      </c>
      <c r="M7" s="13">
        <v>474</v>
      </c>
    </row>
    <row r="8" spans="1:13" s="2" customFormat="1" ht="15" customHeight="1" x14ac:dyDescent="0.15">
      <c r="A8" s="14"/>
      <c r="B8" s="15"/>
      <c r="C8" s="16"/>
      <c r="D8" s="15"/>
      <c r="E8" s="15"/>
      <c r="F8" s="15"/>
      <c r="G8" s="15"/>
      <c r="H8" s="15"/>
      <c r="I8" s="17"/>
      <c r="J8" s="18"/>
      <c r="K8" s="15"/>
      <c r="L8" s="15"/>
      <c r="M8" s="19"/>
    </row>
    <row r="9" spans="1:13" s="2" customFormat="1" ht="18.95" customHeight="1" x14ac:dyDescent="0.15">
      <c r="A9" s="14" t="s">
        <v>13</v>
      </c>
      <c r="B9" s="15">
        <v>424</v>
      </c>
      <c r="C9" s="16">
        <f>B9/B7*100</f>
        <v>1.108380822920479</v>
      </c>
      <c r="D9" s="15">
        <v>247</v>
      </c>
      <c r="E9" s="15">
        <v>76</v>
      </c>
      <c r="F9" s="15">
        <v>100</v>
      </c>
      <c r="G9" s="15">
        <v>94</v>
      </c>
      <c r="H9" s="15">
        <v>6</v>
      </c>
      <c r="I9" s="17">
        <v>362</v>
      </c>
      <c r="J9" s="18">
        <f>I9/23295*100</f>
        <v>1.5539815411032409</v>
      </c>
      <c r="K9" s="15">
        <f t="shared" ref="K9:K11" si="0">SUM(L9:M9)</f>
        <v>38</v>
      </c>
      <c r="L9" s="15">
        <v>37</v>
      </c>
      <c r="M9" s="19">
        <v>1</v>
      </c>
    </row>
    <row r="10" spans="1:13" s="2" customFormat="1" ht="18.95" customHeight="1" x14ac:dyDescent="0.15">
      <c r="A10" s="14" t="s">
        <v>14</v>
      </c>
      <c r="B10" s="15">
        <v>1</v>
      </c>
      <c r="C10" s="16">
        <f>B10/B7*100</f>
        <v>2.6141057144350916E-3</v>
      </c>
      <c r="D10" s="15" t="s">
        <v>15</v>
      </c>
      <c r="E10" s="15" t="s">
        <v>16</v>
      </c>
      <c r="F10" s="15" t="s">
        <v>16</v>
      </c>
      <c r="G10" s="15" t="s">
        <v>16</v>
      </c>
      <c r="H10" s="15">
        <v>1</v>
      </c>
      <c r="I10" s="17" t="s">
        <v>16</v>
      </c>
      <c r="J10" s="18">
        <v>0</v>
      </c>
      <c r="K10" s="15">
        <f t="shared" si="0"/>
        <v>0</v>
      </c>
      <c r="L10" s="15" t="s">
        <v>16</v>
      </c>
      <c r="M10" s="19" t="s">
        <v>16</v>
      </c>
    </row>
    <row r="11" spans="1:13" s="2" customFormat="1" ht="18.95" customHeight="1" x14ac:dyDescent="0.15">
      <c r="A11" s="20" t="s">
        <v>17</v>
      </c>
      <c r="B11" s="21">
        <f>SUM(B9:B10)</f>
        <v>425</v>
      </c>
      <c r="C11" s="22">
        <f>B11/38254*100</f>
        <v>1.1109949286349139</v>
      </c>
      <c r="D11" s="21">
        <f>SUM(D9:D10)</f>
        <v>247</v>
      </c>
      <c r="E11" s="21">
        <f t="shared" ref="E11:H11" si="1">SUM(E9:E10)</f>
        <v>76</v>
      </c>
      <c r="F11" s="21">
        <f t="shared" si="1"/>
        <v>100</v>
      </c>
      <c r="G11" s="21">
        <f t="shared" si="1"/>
        <v>94</v>
      </c>
      <c r="H11" s="23">
        <f t="shared" si="1"/>
        <v>7</v>
      </c>
      <c r="I11" s="24">
        <v>362</v>
      </c>
      <c r="J11" s="25">
        <f t="shared" ref="J11" si="2">I11/23295*100</f>
        <v>1.5539815411032409</v>
      </c>
      <c r="K11" s="21">
        <f t="shared" si="0"/>
        <v>38</v>
      </c>
      <c r="L11" s="21">
        <f>SUM(L9:L10)</f>
        <v>37</v>
      </c>
      <c r="M11" s="23">
        <f>SUM(M9:M10)</f>
        <v>1</v>
      </c>
    </row>
    <row r="12" spans="1:13" s="2" customFormat="1" ht="15" customHeight="1" x14ac:dyDescent="0.15">
      <c r="A12" s="14"/>
      <c r="B12" s="15"/>
      <c r="C12" s="16"/>
      <c r="D12" s="15"/>
      <c r="E12" s="15"/>
      <c r="F12" s="15"/>
      <c r="G12" s="15"/>
      <c r="H12" s="15"/>
      <c r="I12" s="17"/>
      <c r="J12" s="18"/>
      <c r="K12" s="15"/>
      <c r="L12" s="15"/>
      <c r="M12" s="19"/>
    </row>
    <row r="13" spans="1:13" s="2" customFormat="1" ht="18.95" customHeight="1" x14ac:dyDescent="0.15">
      <c r="A13" s="14" t="s">
        <v>18</v>
      </c>
      <c r="B13" s="15">
        <v>9</v>
      </c>
      <c r="C13" s="16">
        <f t="shared" ref="C13:C34" si="3">B13/38254*100</f>
        <v>2.3526951429915826E-2</v>
      </c>
      <c r="D13" s="15" t="s">
        <v>16</v>
      </c>
      <c r="E13" s="15" t="s">
        <v>16</v>
      </c>
      <c r="F13" s="15" t="s">
        <v>16</v>
      </c>
      <c r="G13" s="15">
        <v>6</v>
      </c>
      <c r="H13" s="15">
        <v>3</v>
      </c>
      <c r="I13" s="17">
        <v>1</v>
      </c>
      <c r="J13" s="18">
        <f t="shared" ref="J13:J16" si="4">I13/23295*100</f>
        <v>4.2927666881305004E-3</v>
      </c>
      <c r="K13" s="15">
        <f t="shared" ref="K13:K16" si="5">SUM(L13:M13)</f>
        <v>1</v>
      </c>
      <c r="L13" s="15">
        <v>1</v>
      </c>
      <c r="M13" s="19" t="s">
        <v>16</v>
      </c>
    </row>
    <row r="14" spans="1:13" s="2" customFormat="1" ht="18.95" customHeight="1" x14ac:dyDescent="0.15">
      <c r="A14" s="14" t="s">
        <v>19</v>
      </c>
      <c r="B14" s="15">
        <v>3322</v>
      </c>
      <c r="C14" s="16">
        <f t="shared" si="3"/>
        <v>8.6840591833533747</v>
      </c>
      <c r="D14" s="15">
        <v>457</v>
      </c>
      <c r="E14" s="15">
        <v>781</v>
      </c>
      <c r="F14" s="15">
        <f>SUM(G14:H14)</f>
        <v>1993</v>
      </c>
      <c r="G14" s="15">
        <v>1484</v>
      </c>
      <c r="H14" s="15">
        <v>509</v>
      </c>
      <c r="I14" s="17">
        <v>2284</v>
      </c>
      <c r="J14" s="18">
        <f t="shared" si="4"/>
        <v>9.8046791156900621</v>
      </c>
      <c r="K14" s="15">
        <f t="shared" si="5"/>
        <v>955</v>
      </c>
      <c r="L14" s="15">
        <v>847</v>
      </c>
      <c r="M14" s="19">
        <v>108</v>
      </c>
    </row>
    <row r="15" spans="1:13" s="2" customFormat="1" ht="18.95" customHeight="1" x14ac:dyDescent="0.15">
      <c r="A15" s="14" t="s">
        <v>20</v>
      </c>
      <c r="B15" s="15">
        <v>3753</v>
      </c>
      <c r="C15" s="16">
        <f t="shared" si="3"/>
        <v>9.8107387462749003</v>
      </c>
      <c r="D15" s="15">
        <v>152</v>
      </c>
      <c r="E15" s="15">
        <v>461</v>
      </c>
      <c r="F15" s="15">
        <f>SUM(G15:H15)</f>
        <v>3100</v>
      </c>
      <c r="G15" s="15">
        <v>2425</v>
      </c>
      <c r="H15" s="15">
        <v>675</v>
      </c>
      <c r="I15" s="17">
        <v>1582</v>
      </c>
      <c r="J15" s="18">
        <f t="shared" si="4"/>
        <v>6.7911569006224513</v>
      </c>
      <c r="K15" s="15">
        <f t="shared" si="5"/>
        <v>929</v>
      </c>
      <c r="L15" s="15">
        <v>878</v>
      </c>
      <c r="M15" s="19">
        <v>51</v>
      </c>
    </row>
    <row r="16" spans="1:13" s="2" customFormat="1" ht="18.95" customHeight="1" x14ac:dyDescent="0.15">
      <c r="A16" s="20" t="s">
        <v>21</v>
      </c>
      <c r="B16" s="21">
        <f>SUM(B13:B15)</f>
        <v>7084</v>
      </c>
      <c r="C16" s="22">
        <f t="shared" si="3"/>
        <v>18.518324881058192</v>
      </c>
      <c r="D16" s="21">
        <f t="shared" ref="D16:H16" si="6">SUM(D13:D15)</f>
        <v>609</v>
      </c>
      <c r="E16" s="21">
        <f t="shared" si="6"/>
        <v>1242</v>
      </c>
      <c r="F16" s="21">
        <f t="shared" si="6"/>
        <v>5093</v>
      </c>
      <c r="G16" s="21">
        <f t="shared" si="6"/>
        <v>3915</v>
      </c>
      <c r="H16" s="23">
        <f t="shared" si="6"/>
        <v>1187</v>
      </c>
      <c r="I16" s="24">
        <f>SUM(I13:I15)</f>
        <v>3867</v>
      </c>
      <c r="J16" s="25">
        <f t="shared" si="4"/>
        <v>16.600128783000645</v>
      </c>
      <c r="K16" s="21">
        <f t="shared" si="5"/>
        <v>1885</v>
      </c>
      <c r="L16" s="21">
        <f>SUM(L13:L15)</f>
        <v>1726</v>
      </c>
      <c r="M16" s="23">
        <f>SUM(M14:M15)</f>
        <v>159</v>
      </c>
    </row>
    <row r="17" spans="1:13" s="2" customFormat="1" ht="15" customHeight="1" x14ac:dyDescent="0.15">
      <c r="A17" s="14"/>
      <c r="B17" s="15"/>
      <c r="C17" s="16"/>
      <c r="D17" s="15"/>
      <c r="E17" s="15"/>
      <c r="F17" s="15"/>
      <c r="G17" s="15"/>
      <c r="H17" s="15"/>
      <c r="I17" s="17"/>
      <c r="J17" s="18"/>
      <c r="K17" s="15"/>
      <c r="M17" s="19"/>
    </row>
    <row r="18" spans="1:13" s="2" customFormat="1" ht="18.95" customHeight="1" x14ac:dyDescent="0.15">
      <c r="A18" s="14" t="s">
        <v>22</v>
      </c>
      <c r="B18" s="15">
        <v>193</v>
      </c>
      <c r="C18" s="16">
        <f t="shared" si="3"/>
        <v>0.50452240288597272</v>
      </c>
      <c r="D18" s="15">
        <v>4</v>
      </c>
      <c r="E18" s="15">
        <v>22</v>
      </c>
      <c r="F18" s="15">
        <f t="shared" ref="F18:F34" si="7">SUM(G18:H18)</f>
        <v>165</v>
      </c>
      <c r="G18" s="15">
        <v>113</v>
      </c>
      <c r="H18" s="15">
        <v>52</v>
      </c>
      <c r="I18" s="17">
        <v>46</v>
      </c>
      <c r="J18" s="18">
        <f t="shared" ref="J18:J32" si="8">I18/23295*100</f>
        <v>0.19746726765400299</v>
      </c>
      <c r="K18" s="15">
        <f t="shared" ref="K18:K32" si="9">SUM(L18:M18)</f>
        <v>18</v>
      </c>
      <c r="L18" s="15">
        <v>18</v>
      </c>
      <c r="M18" s="19" t="s">
        <v>16</v>
      </c>
    </row>
    <row r="19" spans="1:13" s="2" customFormat="1" ht="18.95" customHeight="1" x14ac:dyDescent="0.15">
      <c r="A19" s="14" t="s">
        <v>23</v>
      </c>
      <c r="B19" s="15">
        <v>1327</v>
      </c>
      <c r="C19" s="16">
        <f t="shared" si="3"/>
        <v>3.4689182830553666</v>
      </c>
      <c r="D19" s="15">
        <v>202</v>
      </c>
      <c r="E19" s="15">
        <v>33</v>
      </c>
      <c r="F19" s="15">
        <f t="shared" si="7"/>
        <v>1074</v>
      </c>
      <c r="G19" s="15">
        <v>322</v>
      </c>
      <c r="H19" s="15">
        <v>752</v>
      </c>
      <c r="I19" s="17">
        <v>276</v>
      </c>
      <c r="J19" s="18">
        <f t="shared" si="8"/>
        <v>1.1848036059240179</v>
      </c>
      <c r="K19" s="15">
        <f t="shared" si="9"/>
        <v>23</v>
      </c>
      <c r="L19" s="15">
        <v>19</v>
      </c>
      <c r="M19" s="19">
        <v>4</v>
      </c>
    </row>
    <row r="20" spans="1:13" s="2" customFormat="1" ht="18.95" customHeight="1" x14ac:dyDescent="0.15">
      <c r="A20" s="14" t="s">
        <v>24</v>
      </c>
      <c r="B20" s="15">
        <v>3108</v>
      </c>
      <c r="C20" s="16">
        <f t="shared" si="3"/>
        <v>8.1246405604642646</v>
      </c>
      <c r="D20" s="15">
        <v>109</v>
      </c>
      <c r="E20" s="15">
        <v>580</v>
      </c>
      <c r="F20" s="15">
        <f t="shared" si="7"/>
        <v>2376</v>
      </c>
      <c r="G20" s="15">
        <v>1954</v>
      </c>
      <c r="H20" s="15">
        <v>422</v>
      </c>
      <c r="I20" s="17">
        <v>1925</v>
      </c>
      <c r="J20" s="18">
        <f t="shared" si="8"/>
        <v>8.2635758746512131</v>
      </c>
      <c r="K20" s="15">
        <f t="shared" si="9"/>
        <v>1193</v>
      </c>
      <c r="L20" s="15">
        <v>1165</v>
      </c>
      <c r="M20" s="19">
        <v>28</v>
      </c>
    </row>
    <row r="21" spans="1:13" s="2" customFormat="1" ht="18.95" customHeight="1" x14ac:dyDescent="0.15">
      <c r="A21" s="14" t="s">
        <v>25</v>
      </c>
      <c r="B21" s="15">
        <v>6802</v>
      </c>
      <c r="C21" s="16">
        <f t="shared" si="3"/>
        <v>17.781147069587494</v>
      </c>
      <c r="D21" s="15">
        <v>343</v>
      </c>
      <c r="E21" s="15">
        <v>2098</v>
      </c>
      <c r="F21" s="15">
        <f t="shared" si="7"/>
        <v>4265</v>
      </c>
      <c r="G21" s="15">
        <v>3340</v>
      </c>
      <c r="H21" s="15">
        <v>925</v>
      </c>
      <c r="I21" s="17">
        <v>4378</v>
      </c>
      <c r="J21" s="18">
        <f t="shared" si="8"/>
        <v>18.79373256063533</v>
      </c>
      <c r="K21" s="15">
        <f t="shared" si="9"/>
        <v>1841</v>
      </c>
      <c r="L21" s="15">
        <v>1759</v>
      </c>
      <c r="M21" s="19">
        <v>82</v>
      </c>
    </row>
    <row r="22" spans="1:13" s="2" customFormat="1" ht="18.95" customHeight="1" x14ac:dyDescent="0.15">
      <c r="A22" s="14" t="s">
        <v>26</v>
      </c>
      <c r="B22" s="15">
        <v>1095</v>
      </c>
      <c r="C22" s="16">
        <f t="shared" si="3"/>
        <v>2.8624457573064257</v>
      </c>
      <c r="D22" s="15">
        <v>25</v>
      </c>
      <c r="E22" s="15">
        <v>94</v>
      </c>
      <c r="F22" s="15">
        <f t="shared" si="7"/>
        <v>966</v>
      </c>
      <c r="G22" s="15">
        <v>677</v>
      </c>
      <c r="H22" s="15">
        <v>289</v>
      </c>
      <c r="I22" s="17">
        <v>293</v>
      </c>
      <c r="J22" s="18">
        <f t="shared" si="8"/>
        <v>1.2577806396222366</v>
      </c>
      <c r="K22" s="15">
        <f t="shared" si="9"/>
        <v>164</v>
      </c>
      <c r="L22" s="15">
        <v>162</v>
      </c>
      <c r="M22" s="19">
        <v>2</v>
      </c>
    </row>
    <row r="23" spans="1:13" s="2" customFormat="1" ht="18.95" customHeight="1" x14ac:dyDescent="0.15">
      <c r="A23" s="14" t="s">
        <v>27</v>
      </c>
      <c r="B23" s="15">
        <v>1028</v>
      </c>
      <c r="C23" s="16">
        <f t="shared" si="3"/>
        <v>2.6873006744392742</v>
      </c>
      <c r="D23" s="15">
        <v>150</v>
      </c>
      <c r="E23" s="15">
        <v>160</v>
      </c>
      <c r="F23" s="15">
        <f t="shared" si="7"/>
        <v>699</v>
      </c>
      <c r="G23" s="15">
        <v>514</v>
      </c>
      <c r="H23" s="15">
        <v>185</v>
      </c>
      <c r="I23" s="17">
        <v>519</v>
      </c>
      <c r="J23" s="18">
        <f t="shared" si="8"/>
        <v>2.2279459111397295</v>
      </c>
      <c r="K23" s="15">
        <f t="shared" si="9"/>
        <v>190</v>
      </c>
      <c r="L23" s="15">
        <v>174</v>
      </c>
      <c r="M23" s="19">
        <v>16</v>
      </c>
    </row>
    <row r="24" spans="1:13" s="2" customFormat="1" ht="18.95" customHeight="1" x14ac:dyDescent="0.15">
      <c r="A24" s="26" t="s">
        <v>28</v>
      </c>
      <c r="B24" s="15">
        <v>1371</v>
      </c>
      <c r="C24" s="16">
        <f t="shared" si="3"/>
        <v>3.583938934490511</v>
      </c>
      <c r="D24" s="15">
        <v>276</v>
      </c>
      <c r="E24" s="15">
        <v>150</v>
      </c>
      <c r="F24" s="15">
        <f t="shared" si="7"/>
        <v>930</v>
      </c>
      <c r="G24" s="15">
        <v>563</v>
      </c>
      <c r="H24" s="15">
        <v>367</v>
      </c>
      <c r="I24" s="17">
        <v>807</v>
      </c>
      <c r="J24" s="18">
        <f t="shared" si="8"/>
        <v>3.4642627173213132</v>
      </c>
      <c r="K24" s="15">
        <f t="shared" si="9"/>
        <v>366</v>
      </c>
      <c r="L24" s="15">
        <v>340</v>
      </c>
      <c r="M24" s="19">
        <v>26</v>
      </c>
    </row>
    <row r="25" spans="1:13" s="2" customFormat="1" ht="18.95" customHeight="1" x14ac:dyDescent="0.15">
      <c r="A25" s="14" t="s">
        <v>29</v>
      </c>
      <c r="B25" s="15">
        <v>1692</v>
      </c>
      <c r="C25" s="16">
        <f t="shared" si="3"/>
        <v>4.4230668688241748</v>
      </c>
      <c r="D25" s="15">
        <v>61</v>
      </c>
      <c r="E25" s="15">
        <v>655</v>
      </c>
      <c r="F25" s="15">
        <f t="shared" si="7"/>
        <v>949</v>
      </c>
      <c r="G25" s="15">
        <v>765</v>
      </c>
      <c r="H25" s="15">
        <v>184</v>
      </c>
      <c r="I25" s="17">
        <v>1059</v>
      </c>
      <c r="J25" s="18">
        <f t="shared" si="8"/>
        <v>4.5460399227301993</v>
      </c>
      <c r="K25" s="15">
        <f t="shared" si="9"/>
        <v>316</v>
      </c>
      <c r="L25" s="15">
        <v>308</v>
      </c>
      <c r="M25" s="19">
        <v>8</v>
      </c>
    </row>
    <row r="26" spans="1:13" s="2" customFormat="1" ht="18.95" customHeight="1" x14ac:dyDescent="0.15">
      <c r="A26" s="14" t="s">
        <v>30</v>
      </c>
      <c r="B26" s="15">
        <v>1382</v>
      </c>
      <c r="C26" s="16">
        <f t="shared" si="3"/>
        <v>3.6126940973492969</v>
      </c>
      <c r="D26" s="15">
        <v>145</v>
      </c>
      <c r="E26" s="15">
        <v>381</v>
      </c>
      <c r="F26" s="15">
        <f t="shared" si="7"/>
        <v>821</v>
      </c>
      <c r="G26" s="15">
        <v>691</v>
      </c>
      <c r="H26" s="15">
        <v>130</v>
      </c>
      <c r="I26" s="17">
        <v>871</v>
      </c>
      <c r="J26" s="18">
        <f t="shared" si="8"/>
        <v>3.7389997853616657</v>
      </c>
      <c r="K26" s="15">
        <f t="shared" si="9"/>
        <v>310</v>
      </c>
      <c r="L26" s="15">
        <v>301</v>
      </c>
      <c r="M26" s="19">
        <v>9</v>
      </c>
    </row>
    <row r="27" spans="1:13" s="2" customFormat="1" ht="18.95" customHeight="1" x14ac:dyDescent="0.15">
      <c r="A27" s="14" t="s">
        <v>31</v>
      </c>
      <c r="B27" s="15">
        <v>2141</v>
      </c>
      <c r="C27" s="16">
        <f t="shared" si="3"/>
        <v>5.5968003346055308</v>
      </c>
      <c r="D27" s="15">
        <v>111</v>
      </c>
      <c r="E27" s="15">
        <v>610</v>
      </c>
      <c r="F27" s="15">
        <f t="shared" si="7"/>
        <v>1401</v>
      </c>
      <c r="G27" s="15">
        <v>1216</v>
      </c>
      <c r="H27" s="15">
        <v>185</v>
      </c>
      <c r="I27" s="17">
        <v>1635</v>
      </c>
      <c r="J27" s="18">
        <f t="shared" si="8"/>
        <v>7.0186735350933667</v>
      </c>
      <c r="K27" s="15">
        <f t="shared" si="9"/>
        <v>895</v>
      </c>
      <c r="L27" s="15">
        <v>863</v>
      </c>
      <c r="M27" s="19">
        <v>32</v>
      </c>
    </row>
    <row r="28" spans="1:13" s="2" customFormat="1" ht="18.95" customHeight="1" x14ac:dyDescent="0.15">
      <c r="A28" s="14" t="s">
        <v>32</v>
      </c>
      <c r="B28" s="15">
        <v>5081</v>
      </c>
      <c r="C28" s="16">
        <f t="shared" si="3"/>
        <v>13.282271135044702</v>
      </c>
      <c r="D28" s="15">
        <v>107</v>
      </c>
      <c r="E28" s="15">
        <v>2046</v>
      </c>
      <c r="F28" s="15">
        <f t="shared" si="7"/>
        <v>2882</v>
      </c>
      <c r="G28" s="15">
        <v>2721</v>
      </c>
      <c r="H28" s="15">
        <v>161</v>
      </c>
      <c r="I28" s="17">
        <v>4147</v>
      </c>
      <c r="J28" s="18">
        <f t="shared" si="8"/>
        <v>17.802103455677184</v>
      </c>
      <c r="K28" s="15">
        <f t="shared" si="9"/>
        <v>1948</v>
      </c>
      <c r="L28" s="15">
        <v>1872</v>
      </c>
      <c r="M28" s="19">
        <v>76</v>
      </c>
    </row>
    <row r="29" spans="1:13" s="2" customFormat="1" ht="18.95" customHeight="1" x14ac:dyDescent="0.15">
      <c r="A29" s="14" t="s">
        <v>33</v>
      </c>
      <c r="B29" s="15">
        <v>172</v>
      </c>
      <c r="C29" s="16">
        <f t="shared" si="3"/>
        <v>0.44962618288283579</v>
      </c>
      <c r="D29" s="15">
        <v>1</v>
      </c>
      <c r="E29" s="15">
        <v>66</v>
      </c>
      <c r="F29" s="15">
        <f t="shared" si="7"/>
        <v>104</v>
      </c>
      <c r="G29" s="15">
        <v>93</v>
      </c>
      <c r="H29" s="15">
        <v>11</v>
      </c>
      <c r="I29" s="17">
        <v>183</v>
      </c>
      <c r="J29" s="18">
        <f t="shared" si="8"/>
        <v>0.78557630392788147</v>
      </c>
      <c r="K29" s="15">
        <f t="shared" si="9"/>
        <v>115</v>
      </c>
      <c r="L29" s="15">
        <v>115</v>
      </c>
      <c r="M29" s="19" t="s">
        <v>16</v>
      </c>
    </row>
    <row r="30" spans="1:13" s="2" customFormat="1" ht="18.95" customHeight="1" x14ac:dyDescent="0.15">
      <c r="A30" s="26" t="s">
        <v>34</v>
      </c>
      <c r="B30" s="15">
        <v>2674</v>
      </c>
      <c r="C30" s="16">
        <f t="shared" si="3"/>
        <v>6.9901186803994344</v>
      </c>
      <c r="D30" s="15">
        <v>155</v>
      </c>
      <c r="E30" s="15">
        <v>573</v>
      </c>
      <c r="F30" s="15">
        <f t="shared" si="7"/>
        <v>1888</v>
      </c>
      <c r="G30" s="15">
        <v>1448</v>
      </c>
      <c r="H30" s="15">
        <v>440</v>
      </c>
      <c r="I30" s="17">
        <v>1394</v>
      </c>
      <c r="J30" s="18">
        <f t="shared" si="8"/>
        <v>5.9841167632539172</v>
      </c>
      <c r="K30" s="15">
        <f t="shared" si="9"/>
        <v>608</v>
      </c>
      <c r="L30" s="15">
        <v>588</v>
      </c>
      <c r="M30" s="19">
        <v>20</v>
      </c>
    </row>
    <row r="31" spans="1:13" s="2" customFormat="1" ht="18.95" customHeight="1" x14ac:dyDescent="0.15">
      <c r="A31" s="26" t="s">
        <v>35</v>
      </c>
      <c r="B31" s="2">
        <v>1847</v>
      </c>
      <c r="C31" s="16">
        <f t="shared" si="3"/>
        <v>4.8282532545616146</v>
      </c>
      <c r="D31" s="15">
        <v>12</v>
      </c>
      <c r="E31" s="2">
        <v>418</v>
      </c>
      <c r="F31" s="15">
        <f t="shared" si="7"/>
        <v>1408</v>
      </c>
      <c r="G31" s="2">
        <v>1221</v>
      </c>
      <c r="H31" s="2">
        <v>187</v>
      </c>
      <c r="I31" s="27">
        <v>856</v>
      </c>
      <c r="J31" s="18">
        <f t="shared" si="8"/>
        <v>3.6746082850397079</v>
      </c>
      <c r="K31" s="15">
        <f t="shared" si="9"/>
        <v>417</v>
      </c>
      <c r="L31" s="2">
        <v>410</v>
      </c>
      <c r="M31" s="28">
        <v>7</v>
      </c>
    </row>
    <row r="32" spans="1:13" s="2" customFormat="1" ht="18.95" customHeight="1" x14ac:dyDescent="0.15">
      <c r="A32" s="29" t="s">
        <v>36</v>
      </c>
      <c r="B32" s="30">
        <f>SUM(B18:B31)</f>
        <v>29913</v>
      </c>
      <c r="C32" s="22">
        <f t="shared" si="3"/>
        <v>78.195744235896896</v>
      </c>
      <c r="D32" s="30">
        <f t="shared" ref="D32:H32" si="10">SUM(D18:D31)</f>
        <v>1701</v>
      </c>
      <c r="E32" s="30">
        <f t="shared" si="10"/>
        <v>7886</v>
      </c>
      <c r="F32" s="30">
        <f t="shared" si="7"/>
        <v>19928</v>
      </c>
      <c r="G32" s="30">
        <f t="shared" si="10"/>
        <v>15638</v>
      </c>
      <c r="H32" s="31">
        <f t="shared" si="10"/>
        <v>4290</v>
      </c>
      <c r="I32" s="32">
        <f>SUM(I18:I31)</f>
        <v>18389</v>
      </c>
      <c r="J32" s="25">
        <f t="shared" si="8"/>
        <v>78.939686628031765</v>
      </c>
      <c r="K32" s="30">
        <f t="shared" si="9"/>
        <v>8404</v>
      </c>
      <c r="L32" s="30">
        <f>SUM(L18:L31)</f>
        <v>8094</v>
      </c>
      <c r="M32" s="31">
        <f>SUM(M18:M31)</f>
        <v>310</v>
      </c>
    </row>
    <row r="33" spans="1:13" s="2" customFormat="1" ht="15" customHeight="1" x14ac:dyDescent="0.15">
      <c r="A33" s="14"/>
      <c r="C33" s="16"/>
      <c r="F33" s="15"/>
      <c r="I33" s="27"/>
      <c r="J33" s="18"/>
      <c r="K33" s="15"/>
      <c r="M33" s="28"/>
    </row>
    <row r="34" spans="1:13" s="2" customFormat="1" ht="18.95" customHeight="1" x14ac:dyDescent="0.15">
      <c r="A34" s="33" t="s">
        <v>37</v>
      </c>
      <c r="B34" s="34">
        <v>832</v>
      </c>
      <c r="C34" s="35">
        <f t="shared" si="3"/>
        <v>2.1749359544099964</v>
      </c>
      <c r="D34" s="34">
        <v>132</v>
      </c>
      <c r="E34" s="34">
        <v>162</v>
      </c>
      <c r="F34" s="36">
        <f t="shared" si="7"/>
        <v>260</v>
      </c>
      <c r="G34" s="34">
        <v>188</v>
      </c>
      <c r="H34" s="34">
        <v>72</v>
      </c>
      <c r="I34" s="7">
        <v>677</v>
      </c>
      <c r="J34" s="37">
        <f>I34/23295*100</f>
        <v>2.9062030478643486</v>
      </c>
      <c r="K34" s="36">
        <f>SUM(L34:M34)</f>
        <v>105</v>
      </c>
      <c r="L34" s="34">
        <v>101</v>
      </c>
      <c r="M34" s="38">
        <v>4</v>
      </c>
    </row>
    <row r="35" spans="1:13" s="2" customFormat="1" ht="18.95" customHeight="1" x14ac:dyDescent="0.15">
      <c r="A35" s="39" t="s">
        <v>38</v>
      </c>
      <c r="F35" s="15"/>
      <c r="K35" s="15"/>
      <c r="M35" s="40"/>
    </row>
    <row r="36" spans="1:13" s="2" customFormat="1" ht="18.95" customHeight="1" x14ac:dyDescent="0.15">
      <c r="A36" s="39" t="s">
        <v>39</v>
      </c>
      <c r="F36" s="15"/>
      <c r="K36" s="15"/>
    </row>
    <row r="37" spans="1:13" s="2" customFormat="1" ht="18.95" customHeight="1" x14ac:dyDescent="0.15">
      <c r="A37" s="39" t="s">
        <v>40</v>
      </c>
      <c r="F37" s="15"/>
      <c r="K37" s="15"/>
    </row>
    <row r="38" spans="1:13" ht="18.95" customHeight="1" x14ac:dyDescent="0.15">
      <c r="A38" s="39" t="s">
        <v>41</v>
      </c>
    </row>
    <row r="47" spans="1:13" ht="18.95" customHeight="1" x14ac:dyDescent="0.15">
      <c r="A47" s="2"/>
      <c r="B47" s="2"/>
      <c r="C47" s="2"/>
    </row>
  </sheetData>
  <mergeCells count="10">
    <mergeCell ref="A4:A6"/>
    <mergeCell ref="B4:H4"/>
    <mergeCell ref="I4:M4"/>
    <mergeCell ref="B5:B6"/>
    <mergeCell ref="C5:C6"/>
    <mergeCell ref="D5:E5"/>
    <mergeCell ref="F5:H5"/>
    <mergeCell ref="I5:I6"/>
    <mergeCell ref="J5:J6"/>
    <mergeCell ref="K5:M5"/>
  </mergeCells>
  <phoneticPr fontId="3"/>
  <pageMargins left="0.7" right="0.7" top="0.75" bottom="0.75" header="0.3" footer="0.3"/>
  <pageSetup paperSize="9" scale="76" orientation="landscape" r:id="rId1"/>
  <headerFooter>
    <oddHeader>&amp;R四街道市統計　&amp;A.xlsx</oddHeader>
    <oddFooter>&amp;R（&amp;D印刷）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5A72-A715-4A06-8730-9FCE81272BE5}">
  <dimension ref="A1:K66"/>
  <sheetViews>
    <sheetView view="pageBreakPreview" zoomScaleNormal="100" zoomScaleSheetLayoutView="100" workbookViewId="0"/>
  </sheetViews>
  <sheetFormatPr defaultRowHeight="14.25" x14ac:dyDescent="0.15"/>
  <cols>
    <col min="1" max="1" width="12.625" style="2" customWidth="1"/>
    <col min="2" max="2" width="5.625" style="2" customWidth="1"/>
    <col min="3" max="11" width="11.625" style="2" customWidth="1"/>
    <col min="12" max="21" width="7.625" style="2" customWidth="1"/>
    <col min="22" max="66" width="6.625" style="2" customWidth="1"/>
    <col min="67" max="16384" width="9" style="2"/>
  </cols>
  <sheetData>
    <row r="1" spans="1:11" ht="14.1" customHeight="1" x14ac:dyDescent="0.15">
      <c r="A1" s="3" t="s">
        <v>90</v>
      </c>
    </row>
    <row r="2" spans="1:11" ht="14.1" customHeight="1" x14ac:dyDescent="0.15">
      <c r="A2" s="3"/>
    </row>
    <row r="3" spans="1:11" ht="14.1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108" t="s">
        <v>91</v>
      </c>
      <c r="K3" s="108"/>
    </row>
    <row r="4" spans="1:11" ht="14.1" customHeight="1" thickTop="1" x14ac:dyDescent="0.15">
      <c r="A4" s="91" t="s">
        <v>92</v>
      </c>
      <c r="B4" s="110" t="s">
        <v>93</v>
      </c>
      <c r="C4" s="113" t="s">
        <v>4</v>
      </c>
      <c r="D4" s="91" t="s">
        <v>94</v>
      </c>
      <c r="E4" s="91"/>
      <c r="F4" s="91"/>
      <c r="G4" s="91"/>
      <c r="H4" s="91"/>
      <c r="I4" s="91"/>
      <c r="J4" s="91"/>
      <c r="K4" s="116" t="s">
        <v>95</v>
      </c>
    </row>
    <row r="5" spans="1:11" ht="14.1" customHeight="1" x14ac:dyDescent="0.15">
      <c r="A5" s="92"/>
      <c r="B5" s="111"/>
      <c r="C5" s="114"/>
      <c r="D5" s="58"/>
      <c r="E5" s="119" t="s">
        <v>96</v>
      </c>
      <c r="F5" s="99"/>
      <c r="G5" s="99"/>
      <c r="H5" s="99"/>
      <c r="I5" s="120"/>
      <c r="J5" s="100" t="s">
        <v>97</v>
      </c>
      <c r="K5" s="117"/>
    </row>
    <row r="6" spans="1:11" ht="18" customHeight="1" x14ac:dyDescent="0.15">
      <c r="A6" s="92"/>
      <c r="B6" s="111"/>
      <c r="C6" s="114"/>
      <c r="D6" s="58"/>
      <c r="E6" s="58"/>
      <c r="F6" s="122" t="s">
        <v>98</v>
      </c>
      <c r="G6" s="124" t="s">
        <v>99</v>
      </c>
      <c r="H6" s="124" t="s">
        <v>100</v>
      </c>
      <c r="I6" s="119" t="s">
        <v>101</v>
      </c>
      <c r="J6" s="121"/>
      <c r="K6" s="117"/>
    </row>
    <row r="7" spans="1:11" ht="18" customHeight="1" x14ac:dyDescent="0.15">
      <c r="A7" s="109"/>
      <c r="B7" s="112"/>
      <c r="C7" s="115"/>
      <c r="D7" s="59"/>
      <c r="E7" s="63"/>
      <c r="F7" s="123"/>
      <c r="G7" s="125"/>
      <c r="H7" s="125"/>
      <c r="I7" s="109"/>
      <c r="J7" s="101"/>
      <c r="K7" s="118"/>
    </row>
    <row r="8" spans="1:11" ht="18" customHeight="1" x14ac:dyDescent="0.15">
      <c r="A8" s="64" t="s">
        <v>102</v>
      </c>
      <c r="B8" s="58" t="s">
        <v>103</v>
      </c>
      <c r="C8" s="2">
        <v>14336</v>
      </c>
      <c r="D8" s="2">
        <v>9125</v>
      </c>
      <c r="E8" s="2">
        <v>8979</v>
      </c>
      <c r="F8" s="15" t="s">
        <v>104</v>
      </c>
      <c r="G8" s="15" t="s">
        <v>104</v>
      </c>
      <c r="H8" s="15" t="s">
        <v>104</v>
      </c>
      <c r="I8" s="15" t="s">
        <v>104</v>
      </c>
      <c r="J8" s="2">
        <v>146</v>
      </c>
      <c r="K8" s="28">
        <v>5211</v>
      </c>
    </row>
    <row r="9" spans="1:11" ht="18" customHeight="1" x14ac:dyDescent="0.15">
      <c r="A9" s="58"/>
      <c r="B9" s="58" t="s">
        <v>105</v>
      </c>
      <c r="C9" s="2">
        <v>7021</v>
      </c>
      <c r="D9" s="2">
        <v>5757</v>
      </c>
      <c r="E9" s="2">
        <v>5649</v>
      </c>
      <c r="F9" s="15" t="s">
        <v>104</v>
      </c>
      <c r="G9" s="15" t="s">
        <v>104</v>
      </c>
      <c r="H9" s="15" t="s">
        <v>104</v>
      </c>
      <c r="I9" s="15" t="s">
        <v>104</v>
      </c>
      <c r="J9" s="2">
        <v>108</v>
      </c>
      <c r="K9" s="28">
        <v>1264</v>
      </c>
    </row>
    <row r="10" spans="1:11" ht="18" customHeight="1" x14ac:dyDescent="0.15">
      <c r="A10" s="59"/>
      <c r="B10" s="59" t="s">
        <v>106</v>
      </c>
      <c r="C10" s="34">
        <v>7315</v>
      </c>
      <c r="D10" s="34">
        <v>3368</v>
      </c>
      <c r="E10" s="34">
        <v>3330</v>
      </c>
      <c r="F10" s="36" t="s">
        <v>104</v>
      </c>
      <c r="G10" s="36" t="s">
        <v>104</v>
      </c>
      <c r="H10" s="36" t="s">
        <v>104</v>
      </c>
      <c r="I10" s="36" t="s">
        <v>104</v>
      </c>
      <c r="J10" s="34">
        <v>38</v>
      </c>
      <c r="K10" s="38">
        <v>3947</v>
      </c>
    </row>
    <row r="11" spans="1:11" ht="18" customHeight="1" x14ac:dyDescent="0.15">
      <c r="A11" s="58">
        <v>50</v>
      </c>
      <c r="B11" s="62" t="s">
        <v>103</v>
      </c>
      <c r="C11" s="2">
        <v>26721</v>
      </c>
      <c r="D11" s="2">
        <v>16106</v>
      </c>
      <c r="E11" s="2">
        <v>15774</v>
      </c>
      <c r="F11" s="2">
        <v>13801</v>
      </c>
      <c r="G11" s="2">
        <v>1764</v>
      </c>
      <c r="H11" s="2">
        <v>72</v>
      </c>
      <c r="I11" s="2">
        <v>137</v>
      </c>
      <c r="J11" s="2">
        <v>332</v>
      </c>
      <c r="K11" s="28">
        <v>10615</v>
      </c>
    </row>
    <row r="12" spans="1:11" ht="18" customHeight="1" x14ac:dyDescent="0.15">
      <c r="A12" s="58"/>
      <c r="B12" s="58" t="s">
        <v>105</v>
      </c>
      <c r="C12" s="2">
        <v>13213</v>
      </c>
      <c r="D12" s="2">
        <v>11178</v>
      </c>
      <c r="E12" s="2">
        <v>10935</v>
      </c>
      <c r="F12" s="2">
        <v>10740</v>
      </c>
      <c r="G12" s="2">
        <v>48</v>
      </c>
      <c r="H12" s="2">
        <v>44</v>
      </c>
      <c r="I12" s="2">
        <v>103</v>
      </c>
      <c r="J12" s="2">
        <v>243</v>
      </c>
      <c r="K12" s="28">
        <v>2035</v>
      </c>
    </row>
    <row r="13" spans="1:11" ht="18" customHeight="1" x14ac:dyDescent="0.15">
      <c r="A13" s="59"/>
      <c r="B13" s="59" t="s">
        <v>106</v>
      </c>
      <c r="C13" s="34">
        <v>13508</v>
      </c>
      <c r="D13" s="34">
        <v>4928</v>
      </c>
      <c r="E13" s="34">
        <v>4839</v>
      </c>
      <c r="F13" s="34">
        <v>3061</v>
      </c>
      <c r="G13" s="34">
        <v>1716</v>
      </c>
      <c r="H13" s="34">
        <v>28</v>
      </c>
      <c r="I13" s="34">
        <v>34</v>
      </c>
      <c r="J13" s="34">
        <v>89</v>
      </c>
      <c r="K13" s="38">
        <v>8580</v>
      </c>
    </row>
    <row r="14" spans="1:11" ht="18" customHeight="1" x14ac:dyDescent="0.15">
      <c r="A14" s="58">
        <v>60</v>
      </c>
      <c r="B14" s="62" t="s">
        <v>103</v>
      </c>
      <c r="C14" s="2">
        <v>49688</v>
      </c>
      <c r="D14" s="2">
        <v>29702</v>
      </c>
      <c r="E14" s="2">
        <v>28953</v>
      </c>
      <c r="F14" s="2">
        <v>23913</v>
      </c>
      <c r="G14" s="2">
        <v>4536</v>
      </c>
      <c r="H14" s="2">
        <v>240</v>
      </c>
      <c r="I14" s="2">
        <v>264</v>
      </c>
      <c r="J14" s="2">
        <v>749</v>
      </c>
      <c r="K14" s="28">
        <v>19926</v>
      </c>
    </row>
    <row r="15" spans="1:11" ht="18" customHeight="1" x14ac:dyDescent="0.15">
      <c r="A15" s="58"/>
      <c r="B15" s="58" t="s">
        <v>105</v>
      </c>
      <c r="C15" s="2">
        <v>24453</v>
      </c>
      <c r="D15" s="2">
        <v>19447</v>
      </c>
      <c r="E15" s="2">
        <v>18936</v>
      </c>
      <c r="F15" s="2">
        <v>18584</v>
      </c>
      <c r="G15" s="2">
        <v>48</v>
      </c>
      <c r="H15" s="2">
        <v>134</v>
      </c>
      <c r="I15" s="2">
        <v>170</v>
      </c>
      <c r="J15" s="2">
        <v>511</v>
      </c>
      <c r="K15" s="28">
        <v>4980</v>
      </c>
    </row>
    <row r="16" spans="1:11" ht="18" customHeight="1" x14ac:dyDescent="0.15">
      <c r="A16" s="59"/>
      <c r="B16" s="59" t="s">
        <v>106</v>
      </c>
      <c r="C16" s="34">
        <v>25235</v>
      </c>
      <c r="D16" s="34">
        <v>10255</v>
      </c>
      <c r="E16" s="34">
        <v>10017</v>
      </c>
      <c r="F16" s="34">
        <v>5329</v>
      </c>
      <c r="G16" s="34">
        <v>4488</v>
      </c>
      <c r="H16" s="34">
        <v>106</v>
      </c>
      <c r="I16" s="34">
        <v>94</v>
      </c>
      <c r="J16" s="34">
        <v>238</v>
      </c>
      <c r="K16" s="38">
        <v>14946</v>
      </c>
    </row>
    <row r="17" spans="1:11" ht="18" customHeight="1" x14ac:dyDescent="0.15">
      <c r="A17" s="64" t="s">
        <v>107</v>
      </c>
      <c r="B17" s="62" t="s">
        <v>103</v>
      </c>
      <c r="C17" s="2">
        <v>58879</v>
      </c>
      <c r="D17" s="2">
        <v>35301</v>
      </c>
      <c r="E17" s="2">
        <v>34438</v>
      </c>
      <c r="F17" s="2">
        <v>28806</v>
      </c>
      <c r="G17" s="2">
        <v>4889</v>
      </c>
      <c r="H17" s="2">
        <v>471</v>
      </c>
      <c r="I17" s="2">
        <v>272</v>
      </c>
      <c r="J17" s="2">
        <v>863</v>
      </c>
      <c r="K17" s="28">
        <v>23473</v>
      </c>
    </row>
    <row r="18" spans="1:11" ht="18" customHeight="1" x14ac:dyDescent="0.15">
      <c r="A18" s="14"/>
      <c r="B18" s="58" t="s">
        <v>105</v>
      </c>
      <c r="C18" s="2">
        <v>29068</v>
      </c>
      <c r="D18" s="2">
        <v>22337</v>
      </c>
      <c r="E18" s="2">
        <v>21748</v>
      </c>
      <c r="F18" s="2">
        <v>21241</v>
      </c>
      <c r="G18" s="2">
        <v>73</v>
      </c>
      <c r="H18" s="2">
        <v>276</v>
      </c>
      <c r="I18" s="2">
        <v>158</v>
      </c>
      <c r="J18" s="2">
        <v>589</v>
      </c>
      <c r="K18" s="28">
        <v>6675</v>
      </c>
    </row>
    <row r="19" spans="1:11" ht="18" customHeight="1" x14ac:dyDescent="0.15">
      <c r="A19" s="33"/>
      <c r="B19" s="59" t="s">
        <v>106</v>
      </c>
      <c r="C19" s="34">
        <v>29811</v>
      </c>
      <c r="D19" s="34">
        <v>12964</v>
      </c>
      <c r="E19" s="34">
        <v>12690</v>
      </c>
      <c r="F19" s="34">
        <v>7565</v>
      </c>
      <c r="G19" s="34">
        <v>4816</v>
      </c>
      <c r="H19" s="34">
        <v>195</v>
      </c>
      <c r="I19" s="34">
        <v>114</v>
      </c>
      <c r="J19" s="34">
        <v>274</v>
      </c>
      <c r="K19" s="38">
        <v>16798</v>
      </c>
    </row>
    <row r="20" spans="1:11" ht="18" customHeight="1" x14ac:dyDescent="0.15">
      <c r="A20" s="58">
        <v>12</v>
      </c>
      <c r="B20" s="62" t="s">
        <v>103</v>
      </c>
      <c r="C20" s="2">
        <v>70940</v>
      </c>
      <c r="D20" s="2">
        <v>43018</v>
      </c>
      <c r="E20" s="2">
        <v>40892</v>
      </c>
      <c r="F20" s="2">
        <v>34145</v>
      </c>
      <c r="G20" s="2">
        <v>5559</v>
      </c>
      <c r="H20" s="2">
        <v>750</v>
      </c>
      <c r="I20" s="2">
        <v>438</v>
      </c>
      <c r="J20" s="2">
        <v>2126</v>
      </c>
      <c r="K20" s="28">
        <v>27401</v>
      </c>
    </row>
    <row r="21" spans="1:11" ht="18" customHeight="1" x14ac:dyDescent="0.15">
      <c r="A21" s="58"/>
      <c r="B21" s="58" t="s">
        <v>105</v>
      </c>
      <c r="C21" s="2">
        <v>34982</v>
      </c>
      <c r="D21" s="2">
        <v>26601</v>
      </c>
      <c r="E21" s="2">
        <v>25181</v>
      </c>
      <c r="F21" s="2">
        <v>24310</v>
      </c>
      <c r="G21" s="2">
        <v>226</v>
      </c>
      <c r="H21" s="2">
        <v>400</v>
      </c>
      <c r="I21" s="2">
        <v>245</v>
      </c>
      <c r="J21" s="2">
        <v>1420</v>
      </c>
      <c r="K21" s="28">
        <v>8002</v>
      </c>
    </row>
    <row r="22" spans="1:11" ht="18" customHeight="1" x14ac:dyDescent="0.15">
      <c r="A22" s="59"/>
      <c r="B22" s="59" t="s">
        <v>106</v>
      </c>
      <c r="C22" s="34">
        <v>35958</v>
      </c>
      <c r="D22" s="34">
        <v>16417</v>
      </c>
      <c r="E22" s="34">
        <v>15711</v>
      </c>
      <c r="F22" s="34">
        <v>9835</v>
      </c>
      <c r="G22" s="34">
        <v>5333</v>
      </c>
      <c r="H22" s="34">
        <v>350</v>
      </c>
      <c r="I22" s="34">
        <v>193</v>
      </c>
      <c r="J22" s="34">
        <v>706</v>
      </c>
      <c r="K22" s="38">
        <v>19399</v>
      </c>
    </row>
    <row r="23" spans="1:11" ht="18" customHeight="1" x14ac:dyDescent="0.15">
      <c r="A23" s="58">
        <v>17</v>
      </c>
      <c r="B23" s="62" t="s">
        <v>103</v>
      </c>
      <c r="C23" s="2">
        <v>72848</v>
      </c>
      <c r="D23" s="2">
        <v>42745</v>
      </c>
      <c r="E23" s="2">
        <v>40190</v>
      </c>
      <c r="F23" s="2">
        <v>32868</v>
      </c>
      <c r="G23" s="2">
        <v>5991</v>
      </c>
      <c r="H23" s="2">
        <v>761</v>
      </c>
      <c r="I23" s="2">
        <v>570</v>
      </c>
      <c r="J23" s="2">
        <v>2555</v>
      </c>
      <c r="K23" s="28">
        <v>29166</v>
      </c>
    </row>
    <row r="24" spans="1:11" ht="18" customHeight="1" x14ac:dyDescent="0.15">
      <c r="A24" s="58"/>
      <c r="B24" s="58" t="s">
        <v>105</v>
      </c>
      <c r="C24" s="2">
        <v>35870</v>
      </c>
      <c r="D24" s="2">
        <v>26091</v>
      </c>
      <c r="E24" s="2">
        <v>24347</v>
      </c>
      <c r="F24" s="2">
        <v>23289</v>
      </c>
      <c r="G24" s="2">
        <v>340</v>
      </c>
      <c r="H24" s="2">
        <v>400</v>
      </c>
      <c r="I24" s="2">
        <v>318</v>
      </c>
      <c r="J24" s="2">
        <v>1744</v>
      </c>
      <c r="K24" s="28">
        <v>9089</v>
      </c>
    </row>
    <row r="25" spans="1:11" ht="18" customHeight="1" x14ac:dyDescent="0.15">
      <c r="A25" s="59"/>
      <c r="B25" s="59" t="s">
        <v>106</v>
      </c>
      <c r="C25" s="34">
        <v>36978</v>
      </c>
      <c r="D25" s="34">
        <v>16654</v>
      </c>
      <c r="E25" s="34">
        <v>15843</v>
      </c>
      <c r="F25" s="34">
        <v>9579</v>
      </c>
      <c r="G25" s="34">
        <v>5651</v>
      </c>
      <c r="H25" s="34">
        <v>361</v>
      </c>
      <c r="I25" s="34">
        <v>252</v>
      </c>
      <c r="J25" s="34">
        <v>811</v>
      </c>
      <c r="K25" s="38">
        <v>20077</v>
      </c>
    </row>
    <row r="26" spans="1:11" ht="18" customHeight="1" x14ac:dyDescent="0.15">
      <c r="A26" s="58">
        <v>22</v>
      </c>
      <c r="B26" s="62" t="s">
        <v>103</v>
      </c>
      <c r="C26" s="2">
        <v>74874</v>
      </c>
      <c r="D26" s="2">
        <f>E26+J26</f>
        <v>41577</v>
      </c>
      <c r="E26" s="2">
        <f>SUM(F26:I26)</f>
        <v>38889</v>
      </c>
      <c r="F26" s="2">
        <v>31561</v>
      </c>
      <c r="G26" s="2">
        <v>5911</v>
      </c>
      <c r="H26" s="2">
        <v>779</v>
      </c>
      <c r="I26" s="2">
        <v>638</v>
      </c>
      <c r="J26" s="2">
        <v>2688</v>
      </c>
      <c r="K26" s="28">
        <v>30614</v>
      </c>
    </row>
    <row r="27" spans="1:11" ht="18" customHeight="1" x14ac:dyDescent="0.15">
      <c r="A27" s="58"/>
      <c r="B27" s="58" t="s">
        <v>105</v>
      </c>
      <c r="C27" s="2">
        <v>36856</v>
      </c>
      <c r="D27" s="2">
        <f>E27+J27</f>
        <v>24931</v>
      </c>
      <c r="E27" s="2">
        <f>SUM(F27:I27)</f>
        <v>23117</v>
      </c>
      <c r="F27" s="2">
        <v>21957</v>
      </c>
      <c r="G27" s="2">
        <v>420</v>
      </c>
      <c r="H27" s="2">
        <v>398</v>
      </c>
      <c r="I27" s="2">
        <v>342</v>
      </c>
      <c r="J27" s="2">
        <v>1814</v>
      </c>
      <c r="K27" s="28">
        <v>10401</v>
      </c>
    </row>
    <row r="28" spans="1:11" ht="18" customHeight="1" x14ac:dyDescent="0.15">
      <c r="A28" s="59"/>
      <c r="B28" s="59" t="s">
        <v>106</v>
      </c>
      <c r="C28" s="34">
        <v>38018</v>
      </c>
      <c r="D28" s="34">
        <f>E28+J28</f>
        <v>16646</v>
      </c>
      <c r="E28" s="34">
        <f>SUM(F28:I28)</f>
        <v>15772</v>
      </c>
      <c r="F28" s="34">
        <v>9604</v>
      </c>
      <c r="G28" s="34">
        <v>5491</v>
      </c>
      <c r="H28" s="34">
        <v>381</v>
      </c>
      <c r="I28" s="34">
        <v>296</v>
      </c>
      <c r="J28" s="34">
        <v>874</v>
      </c>
      <c r="K28" s="38">
        <v>20213</v>
      </c>
    </row>
    <row r="29" spans="1:11" x14ac:dyDescent="0.15">
      <c r="A29" s="39" t="s">
        <v>108</v>
      </c>
    </row>
    <row r="30" spans="1:11" x14ac:dyDescent="0.15">
      <c r="A30" s="39" t="s">
        <v>109</v>
      </c>
    </row>
    <row r="32" spans="1:11" ht="13.5" customHeight="1" x14ac:dyDescent="0.15">
      <c r="A32" s="3" t="s">
        <v>90</v>
      </c>
    </row>
    <row r="33" spans="1:11" ht="13.5" customHeight="1" x14ac:dyDescent="0.15">
      <c r="A33" s="3"/>
    </row>
    <row r="34" spans="1:11" ht="13.5" customHeight="1" thickBot="1" x14ac:dyDescent="0.2">
      <c r="A34" s="4"/>
      <c r="B34" s="4"/>
      <c r="C34" s="4"/>
      <c r="D34" s="4"/>
      <c r="E34" s="4"/>
      <c r="F34" s="4"/>
      <c r="G34" s="4"/>
      <c r="H34" s="4"/>
      <c r="I34" s="4"/>
      <c r="J34" s="108" t="s">
        <v>91</v>
      </c>
      <c r="K34" s="108"/>
    </row>
    <row r="35" spans="1:11" ht="13.5" customHeight="1" thickTop="1" x14ac:dyDescent="0.15">
      <c r="A35" s="91" t="s">
        <v>92</v>
      </c>
      <c r="B35" s="110" t="s">
        <v>93</v>
      </c>
      <c r="C35" s="113" t="s">
        <v>4</v>
      </c>
      <c r="D35" s="91" t="s">
        <v>94</v>
      </c>
      <c r="E35" s="91"/>
      <c r="F35" s="91"/>
      <c r="G35" s="91"/>
      <c r="H35" s="91"/>
      <c r="I35" s="91"/>
      <c r="J35" s="91"/>
      <c r="K35" s="116" t="s">
        <v>95</v>
      </c>
    </row>
    <row r="36" spans="1:11" ht="13.5" customHeight="1" x14ac:dyDescent="0.15">
      <c r="A36" s="92"/>
      <c r="B36" s="111"/>
      <c r="C36" s="114"/>
      <c r="D36" s="58"/>
      <c r="E36" s="119" t="s">
        <v>96</v>
      </c>
      <c r="F36" s="99"/>
      <c r="G36" s="99"/>
      <c r="H36" s="99"/>
      <c r="I36" s="120"/>
      <c r="J36" s="100" t="s">
        <v>97</v>
      </c>
      <c r="K36" s="117"/>
    </row>
    <row r="37" spans="1:11" ht="18" customHeight="1" x14ac:dyDescent="0.15">
      <c r="A37" s="92"/>
      <c r="B37" s="111"/>
      <c r="C37" s="114"/>
      <c r="D37" s="58"/>
      <c r="E37" s="58"/>
      <c r="F37" s="122" t="s">
        <v>98</v>
      </c>
      <c r="G37" s="124" t="s">
        <v>99</v>
      </c>
      <c r="H37" s="124" t="s">
        <v>100</v>
      </c>
      <c r="I37" s="119" t="s">
        <v>101</v>
      </c>
      <c r="J37" s="121"/>
      <c r="K37" s="117"/>
    </row>
    <row r="38" spans="1:11" ht="18" customHeight="1" x14ac:dyDescent="0.15">
      <c r="A38" s="109"/>
      <c r="B38" s="112"/>
      <c r="C38" s="115"/>
      <c r="D38" s="59"/>
      <c r="E38" s="63"/>
      <c r="F38" s="123"/>
      <c r="G38" s="125"/>
      <c r="H38" s="125"/>
      <c r="I38" s="109"/>
      <c r="J38" s="101"/>
      <c r="K38" s="118"/>
    </row>
    <row r="39" spans="1:11" ht="18" customHeight="1" x14ac:dyDescent="0.15">
      <c r="A39" s="58">
        <v>27</v>
      </c>
      <c r="B39" s="62" t="s">
        <v>103</v>
      </c>
      <c r="C39" s="2">
        <v>76740</v>
      </c>
      <c r="D39" s="2">
        <f>E39+J39</f>
        <v>41301</v>
      </c>
      <c r="E39" s="2">
        <v>39698</v>
      </c>
      <c r="F39" s="2">
        <v>31651</v>
      </c>
      <c r="G39" s="2">
        <v>6521</v>
      </c>
      <c r="H39" s="2">
        <v>785</v>
      </c>
      <c r="I39" s="2">
        <v>741</v>
      </c>
      <c r="J39" s="2">
        <v>1603</v>
      </c>
      <c r="K39" s="28">
        <v>32019</v>
      </c>
    </row>
    <row r="40" spans="1:11" ht="18" customHeight="1" x14ac:dyDescent="0.15">
      <c r="A40" s="58"/>
      <c r="B40" s="58" t="s">
        <v>105</v>
      </c>
      <c r="C40" s="2">
        <v>37560</v>
      </c>
      <c r="D40" s="2">
        <v>24011</v>
      </c>
      <c r="E40" s="2">
        <v>22949</v>
      </c>
      <c r="F40" s="2">
        <v>21693</v>
      </c>
      <c r="G40" s="2">
        <v>492</v>
      </c>
      <c r="H40" s="2">
        <v>405</v>
      </c>
      <c r="I40" s="2">
        <v>359</v>
      </c>
      <c r="J40" s="2">
        <v>1062</v>
      </c>
      <c r="K40" s="28">
        <v>11672</v>
      </c>
    </row>
    <row r="41" spans="1:11" ht="18" customHeight="1" x14ac:dyDescent="0.15">
      <c r="A41" s="59"/>
      <c r="B41" s="59" t="s">
        <v>106</v>
      </c>
      <c r="C41" s="34">
        <v>39180</v>
      </c>
      <c r="D41" s="34">
        <v>17290</v>
      </c>
      <c r="E41" s="34">
        <v>16749</v>
      </c>
      <c r="F41" s="34">
        <v>9958</v>
      </c>
      <c r="G41" s="34">
        <v>6029</v>
      </c>
      <c r="H41" s="34">
        <v>380</v>
      </c>
      <c r="I41" s="34">
        <v>382</v>
      </c>
      <c r="J41" s="34">
        <v>541</v>
      </c>
      <c r="K41" s="38">
        <v>20347</v>
      </c>
    </row>
    <row r="42" spans="1:11" ht="18" customHeight="1" x14ac:dyDescent="0.15">
      <c r="A42" s="65" t="s">
        <v>110</v>
      </c>
      <c r="B42" s="62" t="s">
        <v>103</v>
      </c>
      <c r="C42" s="2">
        <f>SUM(C43:C44)</f>
        <v>80093</v>
      </c>
      <c r="D42" s="2">
        <f t="shared" ref="D42:K42" si="0">SUM(D43:D44)</f>
        <v>40146</v>
      </c>
      <c r="E42" s="2">
        <f t="shared" si="0"/>
        <v>38254</v>
      </c>
      <c r="F42" s="2">
        <f t="shared" si="0"/>
        <v>30977</v>
      </c>
      <c r="G42" s="2">
        <f t="shared" si="0"/>
        <v>5479</v>
      </c>
      <c r="H42" s="2">
        <f t="shared" si="0"/>
        <v>843</v>
      </c>
      <c r="I42" s="2">
        <f t="shared" si="0"/>
        <v>955</v>
      </c>
      <c r="J42" s="2">
        <f t="shared" si="0"/>
        <v>1892</v>
      </c>
      <c r="K42" s="28">
        <f t="shared" si="0"/>
        <v>30496</v>
      </c>
    </row>
    <row r="43" spans="1:11" ht="18" customHeight="1" x14ac:dyDescent="0.15">
      <c r="A43" s="58"/>
      <c r="B43" s="58" t="s">
        <v>105</v>
      </c>
      <c r="C43" s="2">
        <v>39406</v>
      </c>
      <c r="D43" s="2">
        <v>22967</v>
      </c>
      <c r="E43" s="2">
        <v>21729</v>
      </c>
      <c r="F43" s="2">
        <v>20368</v>
      </c>
      <c r="G43" s="2">
        <v>497</v>
      </c>
      <c r="H43" s="2">
        <v>413</v>
      </c>
      <c r="I43" s="2">
        <v>451</v>
      </c>
      <c r="J43" s="2">
        <v>1238</v>
      </c>
      <c r="K43" s="28">
        <v>11390</v>
      </c>
    </row>
    <row r="44" spans="1:11" ht="18" customHeight="1" x14ac:dyDescent="0.15">
      <c r="A44" s="59"/>
      <c r="B44" s="59" t="s">
        <v>106</v>
      </c>
      <c r="C44" s="34">
        <v>40687</v>
      </c>
      <c r="D44" s="34">
        <v>17179</v>
      </c>
      <c r="E44" s="34">
        <v>16525</v>
      </c>
      <c r="F44" s="34">
        <v>10609</v>
      </c>
      <c r="G44" s="34">
        <v>4982</v>
      </c>
      <c r="H44" s="34">
        <v>430</v>
      </c>
      <c r="I44" s="34">
        <v>504</v>
      </c>
      <c r="J44" s="34">
        <v>654</v>
      </c>
      <c r="K44" s="38">
        <v>19106</v>
      </c>
    </row>
    <row r="65" spans="1:11" ht="14.25" customHeight="1" x14ac:dyDescent="0.15">
      <c r="A65" s="39" t="s">
        <v>108</v>
      </c>
      <c r="K65" s="40"/>
    </row>
    <row r="66" spans="1:11" ht="14.25" customHeight="1" x14ac:dyDescent="0.15">
      <c r="A66" s="39" t="s">
        <v>109</v>
      </c>
    </row>
  </sheetData>
  <mergeCells count="24">
    <mergeCell ref="J34:K34"/>
    <mergeCell ref="A35:A38"/>
    <mergeCell ref="B35:B38"/>
    <mergeCell ref="C35:C38"/>
    <mergeCell ref="D35:J35"/>
    <mergeCell ref="K35:K38"/>
    <mergeCell ref="E36:I36"/>
    <mergeCell ref="J36:J38"/>
    <mergeCell ref="F37:F38"/>
    <mergeCell ref="G37:G38"/>
    <mergeCell ref="H37:H38"/>
    <mergeCell ref="I37:I38"/>
    <mergeCell ref="J3:K3"/>
    <mergeCell ref="A4:A7"/>
    <mergeCell ref="B4:B7"/>
    <mergeCell ref="C4:C7"/>
    <mergeCell ref="D4:J4"/>
    <mergeCell ref="K4:K7"/>
    <mergeCell ref="E5:I5"/>
    <mergeCell ref="J5:J7"/>
    <mergeCell ref="F6:F7"/>
    <mergeCell ref="G6:G7"/>
    <mergeCell ref="H6:H7"/>
    <mergeCell ref="I6:I7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F8932-9887-4E6D-8520-BA5A1085E310}">
  <sheetPr>
    <tabColor theme="8" tint="0.79998168889431442"/>
  </sheetPr>
  <dimension ref="A1:C30"/>
  <sheetViews>
    <sheetView view="pageBreakPreview" zoomScaleNormal="100" zoomScaleSheetLayoutView="100" workbookViewId="0"/>
  </sheetViews>
  <sheetFormatPr defaultRowHeight="18.95" customHeight="1" x14ac:dyDescent="0.15"/>
  <cols>
    <col min="1" max="1" width="30.625" style="41" customWidth="1"/>
    <col min="2" max="3" width="10.625" style="41" customWidth="1"/>
    <col min="4" max="4" width="8.625" style="41" customWidth="1"/>
    <col min="5" max="16384" width="9" style="41"/>
  </cols>
  <sheetData>
    <row r="1" spans="1:3" s="2" customFormat="1" ht="20.100000000000001" customHeight="1" x14ac:dyDescent="0.15">
      <c r="A1" s="3" t="s">
        <v>133</v>
      </c>
    </row>
    <row r="2" spans="1:3" s="2" customFormat="1" ht="20.100000000000001" customHeight="1" x14ac:dyDescent="0.15">
      <c r="A2" s="3"/>
    </row>
    <row r="3" spans="1:3" s="2" customFormat="1" ht="20.100000000000001" customHeight="1" thickBot="1" x14ac:dyDescent="0.2">
      <c r="A3" s="4"/>
      <c r="B3" s="4"/>
      <c r="C3" s="66" t="s">
        <v>111</v>
      </c>
    </row>
    <row r="4" spans="1:3" s="2" customFormat="1" ht="20.100000000000001" customHeight="1" thickTop="1" x14ac:dyDescent="0.15">
      <c r="A4" s="67" t="s">
        <v>112</v>
      </c>
      <c r="B4" s="67" t="s">
        <v>113</v>
      </c>
      <c r="C4" s="60" t="s">
        <v>114</v>
      </c>
    </row>
    <row r="5" spans="1:3" s="2" customFormat="1" ht="20.100000000000001" customHeight="1" x14ac:dyDescent="0.15">
      <c r="A5" s="14" t="s">
        <v>4</v>
      </c>
      <c r="B5" s="68">
        <v>2312</v>
      </c>
      <c r="C5" s="69">
        <v>20254</v>
      </c>
    </row>
    <row r="6" spans="1:3" s="2" customFormat="1" ht="20.100000000000001" customHeight="1" x14ac:dyDescent="0.15">
      <c r="A6" s="8" t="s">
        <v>115</v>
      </c>
      <c r="B6" s="70">
        <v>4</v>
      </c>
      <c r="C6" s="13">
        <v>27</v>
      </c>
    </row>
    <row r="7" spans="1:3" s="2" customFormat="1" ht="20.100000000000001" customHeight="1" x14ac:dyDescent="0.15">
      <c r="A7" s="33" t="s">
        <v>17</v>
      </c>
      <c r="B7" s="71">
        <v>4</v>
      </c>
      <c r="C7" s="72">
        <v>27</v>
      </c>
    </row>
    <row r="8" spans="1:3" s="2" customFormat="1" ht="20.100000000000001" customHeight="1" x14ac:dyDescent="0.15">
      <c r="A8" s="14" t="s">
        <v>67</v>
      </c>
      <c r="B8" s="68" t="s">
        <v>116</v>
      </c>
      <c r="C8" s="19" t="s">
        <v>116</v>
      </c>
    </row>
    <row r="9" spans="1:3" s="2" customFormat="1" ht="20.100000000000001" customHeight="1" x14ac:dyDescent="0.15">
      <c r="A9" s="14" t="s">
        <v>19</v>
      </c>
      <c r="B9" s="68">
        <v>257</v>
      </c>
      <c r="C9" s="19">
        <v>2083</v>
      </c>
    </row>
    <row r="10" spans="1:3" s="2" customFormat="1" ht="20.100000000000001" customHeight="1" x14ac:dyDescent="0.15">
      <c r="A10" s="14" t="s">
        <v>20</v>
      </c>
      <c r="B10" s="68">
        <v>120</v>
      </c>
      <c r="C10" s="19">
        <v>1385</v>
      </c>
    </row>
    <row r="11" spans="1:3" s="2" customFormat="1" ht="20.100000000000001" customHeight="1" x14ac:dyDescent="0.15">
      <c r="A11" s="73" t="s">
        <v>21</v>
      </c>
      <c r="B11" s="74">
        <v>377</v>
      </c>
      <c r="C11" s="75">
        <v>3468</v>
      </c>
    </row>
    <row r="12" spans="1:3" s="2" customFormat="1" ht="20.100000000000001" customHeight="1" x14ac:dyDescent="0.15">
      <c r="A12" s="14" t="s">
        <v>22</v>
      </c>
      <c r="B12" s="68">
        <v>5</v>
      </c>
      <c r="C12" s="19">
        <v>33</v>
      </c>
    </row>
    <row r="13" spans="1:3" s="2" customFormat="1" ht="20.100000000000001" customHeight="1" x14ac:dyDescent="0.15">
      <c r="A13" s="14" t="s">
        <v>117</v>
      </c>
      <c r="B13" s="68">
        <v>77</v>
      </c>
      <c r="C13" s="19">
        <v>1663</v>
      </c>
    </row>
    <row r="14" spans="1:3" s="2" customFormat="1" ht="20.100000000000001" customHeight="1" x14ac:dyDescent="0.15">
      <c r="A14" s="14" t="s">
        <v>118</v>
      </c>
      <c r="B14" s="68">
        <v>945</v>
      </c>
      <c r="C14" s="19">
        <v>7272</v>
      </c>
    </row>
    <row r="15" spans="1:3" s="2" customFormat="1" ht="20.100000000000001" customHeight="1" x14ac:dyDescent="0.15">
      <c r="A15" s="14" t="s">
        <v>26</v>
      </c>
      <c r="B15" s="68">
        <v>39</v>
      </c>
      <c r="C15" s="19">
        <v>372</v>
      </c>
    </row>
    <row r="16" spans="1:3" s="2" customFormat="1" ht="20.100000000000001" customHeight="1" x14ac:dyDescent="0.15">
      <c r="A16" s="14" t="s">
        <v>119</v>
      </c>
      <c r="B16" s="68">
        <v>90</v>
      </c>
      <c r="C16" s="19">
        <v>387</v>
      </c>
    </row>
    <row r="17" spans="1:3" s="2" customFormat="1" ht="20.100000000000001" customHeight="1" x14ac:dyDescent="0.15">
      <c r="A17" s="26" t="s">
        <v>120</v>
      </c>
      <c r="B17" s="68">
        <v>760</v>
      </c>
      <c r="C17" s="19">
        <v>6349</v>
      </c>
    </row>
    <row r="18" spans="1:3" s="2" customFormat="1" ht="20.100000000000001" customHeight="1" x14ac:dyDescent="0.15">
      <c r="A18" s="29" t="s">
        <v>35</v>
      </c>
      <c r="B18" s="76">
        <v>15</v>
      </c>
      <c r="C18" s="23">
        <v>683</v>
      </c>
    </row>
    <row r="19" spans="1:3" s="2" customFormat="1" ht="20.100000000000001" customHeight="1" x14ac:dyDescent="0.15">
      <c r="A19" s="77" t="s">
        <v>36</v>
      </c>
      <c r="B19" s="33">
        <v>1931</v>
      </c>
      <c r="C19" s="38">
        <v>16759</v>
      </c>
    </row>
    <row r="20" spans="1:3" s="2" customFormat="1" ht="20.100000000000001" customHeight="1" x14ac:dyDescent="0.15">
      <c r="A20" s="39" t="s">
        <v>121</v>
      </c>
      <c r="C20" s="78"/>
    </row>
    <row r="21" spans="1:3" ht="20.100000000000001" customHeight="1" x14ac:dyDescent="0.15">
      <c r="A21" s="79"/>
    </row>
    <row r="30" spans="1:3" ht="18.95" customHeight="1" x14ac:dyDescent="0.15">
      <c r="A30" s="2"/>
      <c r="B30" s="2"/>
    </row>
  </sheetData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0301-1990</vt:lpstr>
      <vt:lpstr>0301-1995</vt:lpstr>
      <vt:lpstr>0301-2000</vt:lpstr>
      <vt:lpstr>0301-2005</vt:lpstr>
      <vt:lpstr>0301-2010</vt:lpstr>
      <vt:lpstr>0301-2015</vt:lpstr>
      <vt:lpstr>0301-2020</vt:lpstr>
      <vt:lpstr>0302</vt:lpstr>
      <vt:lpstr>0303-2001</vt:lpstr>
      <vt:lpstr>0303-2006</vt:lpstr>
      <vt:lpstr>0303-2009</vt:lpstr>
      <vt:lpstr>0303-2012</vt:lpstr>
      <vt:lpstr>0303-2014</vt:lpstr>
      <vt:lpstr>0303-2016</vt:lpstr>
      <vt:lpstr>0303-2021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2026-03-18T00:21:23Z</cp:lastPrinted>
  <dcterms:created xsi:type="dcterms:W3CDTF">2023-03-17T09:47:01Z</dcterms:created>
  <dcterms:modified xsi:type="dcterms:W3CDTF">2026-03-25T00:16:20Z</dcterms:modified>
</cp:coreProperties>
</file>